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245F94AC-0CA5-4AFC-8D0B-66F61A49F0B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NonOTC" sheetId="24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20" l="1"/>
  <c r="F19" i="20" s="1"/>
  <c r="E18" i="20"/>
  <c r="E19" i="20" s="1"/>
  <c r="D18" i="20"/>
  <c r="D19" i="20" s="1"/>
  <c r="F11" i="20"/>
  <c r="F12" i="20" s="1"/>
  <c r="E11" i="20"/>
  <c r="E12" i="20" s="1"/>
  <c r="D11" i="20"/>
  <c r="D12" i="20" s="1"/>
  <c r="L54" i="16" l="1"/>
  <c r="M54" i="16"/>
  <c r="N54" i="16"/>
  <c r="L37" i="16"/>
  <c r="M37" i="16"/>
  <c r="N37" i="16"/>
  <c r="L57" i="16"/>
  <c r="M57" i="16"/>
  <c r="N57" i="16"/>
  <c r="L22" i="16"/>
  <c r="M22" i="16"/>
  <c r="N22" i="16"/>
  <c r="L15" i="16"/>
  <c r="M15" i="16"/>
  <c r="N15" i="16"/>
  <c r="H11" i="15"/>
  <c r="I11" i="15"/>
  <c r="G11" i="15"/>
  <c r="L28" i="16"/>
  <c r="M28" i="16"/>
  <c r="N28" i="16"/>
  <c r="L63" i="16"/>
  <c r="M63" i="16"/>
  <c r="N63" i="16"/>
  <c r="L46" i="16"/>
  <c r="M46" i="16"/>
  <c r="N46" i="16"/>
  <c r="L77" i="16" l="1"/>
  <c r="M77" i="16"/>
  <c r="N77" i="16"/>
  <c r="N60" i="16"/>
  <c r="N64" i="16" s="1"/>
  <c r="M60" i="16"/>
  <c r="M64" i="16" s="1"/>
  <c r="L60" i="16"/>
  <c r="L64" i="16" s="1"/>
  <c r="L42" i="16"/>
  <c r="M42" i="16"/>
  <c r="N42" i="16"/>
  <c r="L70" i="16"/>
  <c r="M70" i="16"/>
  <c r="N70" i="16"/>
  <c r="L80" i="16" l="1"/>
  <c r="M80" i="16"/>
  <c r="N80" i="16"/>
  <c r="L19" i="16" l="1"/>
  <c r="M19" i="16"/>
  <c r="N19" i="16"/>
  <c r="M47" i="16" l="1"/>
  <c r="E9" i="12"/>
  <c r="L47" i="16" l="1"/>
  <c r="N47" i="16"/>
  <c r="L83" i="16"/>
  <c r="L84" i="16" s="1"/>
  <c r="M83" i="16"/>
  <c r="M84" i="16" s="1"/>
  <c r="N83" i="16"/>
  <c r="N84" i="16" s="1"/>
  <c r="L85" i="16" l="1"/>
  <c r="M85" i="16"/>
  <c r="N85" i="16"/>
  <c r="I8" i="15" l="1"/>
  <c r="I12" i="15" s="1"/>
  <c r="H8" i="15"/>
  <c r="H12" i="15" s="1"/>
  <c r="G8" i="15"/>
  <c r="G12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<sst xmlns="http://schemas.openxmlformats.org/spreadsheetml/2006/main" count="529" uniqueCount="337">
  <si>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</si>
  <si>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</si>
  <si>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</si>
  <si>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</si>
  <si>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</si>
  <si>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</si>
  <si>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</si>
  <si>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</si>
  <si>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</si>
  <si>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</si>
  <si>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</si>
  <si>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</si>
  <si>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</si>
  <si>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</si>
  <si>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</si>
  <si>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</si>
  <si>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</si>
  <si>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</si>
  <si>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</si>
  <si>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</si>
  <si>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</si>
  <si>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</si>
  <si>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</si>
  <si>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</si>
  <si>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</si>
  <si>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</si>
  <si>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</si>
  <si>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</si>
  <si>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</si>
  <si>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</si>
  <si>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</si>
  <si>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</si>
  <si>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</si>
  <si>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</si>
  <si>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</si>
  <si>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</si>
  <si>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</si>
  <si>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</si>
  <si>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</si>
  <si>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</si>
  <si>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</si>
  <si>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</si>
  <si>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</si>
  <si>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</si>
  <si>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</si>
  <si>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</si>
  <si>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</si>
  <si>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</si>
  <si>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</si>
  <si>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</si>
  <si>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</si>
  <si>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</si>
  <si>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</si>
  <si>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</si>
  <si>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</si>
  <si>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</si>
  <si>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</si>
  <si>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</si>
  <si>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</si>
  <si>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</si>
  <si>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</si>
  <si>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</si>
  <si>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</si>
  <si>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</si>
  <si>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</si>
  <si>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</si>
  <si>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</si>
  <si>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</si>
  <si>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</si>
  <si>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</si>
  <si>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</si>
  <si>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</si>
  <si>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</si>
  <si>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</si>
  <si>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</si>
  <si>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</si>
  <si>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</si>
  <si>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</si>
  <si>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</si>
  <si>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</si>
  <si>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</si>
  <si>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</si>
  <si>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</si>
  <si>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</si>
  <si>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</si>
  <si>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</si>
  <si>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</si>
  <si>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</si>
  <si>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</si>
  <si>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</si>
  <si>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</si>
  <si>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</si>
  <si>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</si>
  <si>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</si>
  <si>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</si>
  <si>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</si>
  <si>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</si>
  <si>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</si>
  <si>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</si>
  <si>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</si>
  <si>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</si>
  <si>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</si>
  <si>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</si>
  <si>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</si>
  <si>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</si>
  <si>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</si>
  <si>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</si>
  <si>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</si>
  <si>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</si>
  <si>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</si>
  <si>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</si>
  <si>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</si>
  <si>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</si>
  <si>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</si>
  <si>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</si>
  <si>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</si>
  <si>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</si>
  <si>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</si>
  <si>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</si>
  <si>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</si>
  <si>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</si>
  <si>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</si>
  <si>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</si>
  <si>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</si>
  <si>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</si>
  <si>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</si>
  <si>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</si>
  <si>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</si>
  <si>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</si>
  <si>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</si>
  <si>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</si>
  <si>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</si>
  <si>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</si>
  <si>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</si>
  <si>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</si>
  <si>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</si>
  <si>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</si>
  <si>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</si>
  <si>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</si>
  <si>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</si>
  <si>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</si>
  <si>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</si>
  <si>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</si>
  <si>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</si>
  <si>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</si>
  <si>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</si>
  <si>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</si>
  <si>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</si>
  <si>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</si>
  <si>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</si>
  <si>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</si>
  <si>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</si>
  <si>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</si>
  <si>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</si>
  <si>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</si>
  <si>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</si>
  <si>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</si>
  <si>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</si>
  <si>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</si>
  <si>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</si>
  <si>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</si>
  <si>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</si>
  <si>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</si>
  <si>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</si>
  <si>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</si>
  <si>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</si>
  <si>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</si>
  <si>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</si>
  <si>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</si>
  <si>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</si>
  <si>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</si>
  <si>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</si>
  <si>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</si>
  <si>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</si>
  <si>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</si>
  <si>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</si>
  <si>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</si>
  <si>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</si>
  <si>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</si>
  <si>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</si>
  <si>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</si>
  <si>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</si>
  <si>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</si>
  <si>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</si>
  <si>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</si>
  <si>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</si>
  <si>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</si>
  <si>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</si>
  <si>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</si>
  <si>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</si>
  <si>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</si>
  <si>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</si>
  <si>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</si>
  <si>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</si>
  <si>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</si>
  <si>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</si>
  <si>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</si>
  <si>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</si>
  <si>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</si>
  <si>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</si>
  <si>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</si>
  <si>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</si>
  <si>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</si>
  <si>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</si>
  <si>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</si>
  <si>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</si>
  <si>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</si>
  <si>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</si>
  <si>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</si>
  <si>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</si>
  <si>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</si>
  <si>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</si>
  <si>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</si>
  <si>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</si>
  <si>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</si>
  <si>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</si>
  <si>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</si>
  <si>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</si>
  <si>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</si>
  <si>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</si>
  <si>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</si>
  <si>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</si>
  <si>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</si>
  <si>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</si>
  <si>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</si>
  <si>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</si>
  <si>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</si>
  <si>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</si>
  <si>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</si>
  <si>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</si>
  <si>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</si>
  <si>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</si>
  <si>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</si>
  <si>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</si>
  <si>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</si>
  <si>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</si>
  <si>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</si>
  <si>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</si>
  <si>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</si>
  <si>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</si>
  <si>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</si>
  <si>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</si>
  <si>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</si>
  <si>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</si>
  <si>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</si>
  <si>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</si>
  <si>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</si>
  <si>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</si>
  <si>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</si>
  <si>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</si>
  <si>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</si>
  <si>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</si>
  <si>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</si>
  <si>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</si>
  <si>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</si>
  <si>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</si>
  <si>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</si>
  <si>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</si>
  <si>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</si>
  <si>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</si>
  <si>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</si>
  <si>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</si>
  <si>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</si>
  <si>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</si>
  <si>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</si>
  <si>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</si>
  <si>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</si>
  <si>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</si>
  <si>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</si>
  <si>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</si>
  <si>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</si>
  <si>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</si>
  <si>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</si>
  <si>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</si>
  <si>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</si>
  <si>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</si>
  <si>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</si>
  <si>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</si>
  <si>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</si>
  <si>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</si>
  <si>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</si>
  <si>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</si>
  <si>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</si>
  <si>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</si>
  <si>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</si>
  <si>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</si>
  <si>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</si>
  <si>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</si>
  <si>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</si>
  <si>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</si>
  <si>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</si>
  <si>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</si>
  <si>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</si>
  <si>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</si>
  <si>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</si>
  <si>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</si>
  <si>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</si>
  <si>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</si>
  <si>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</si>
  <si>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</si>
  <si>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</si>
  <si>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</si>
  <si>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</si>
  <si>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</si>
  <si>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</si>
  <si>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</si>
  <si>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</si>
  <si>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</si>
  <si>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</si>
  <si>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</si>
  <si>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</si>
  <si>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</si>
  <si>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</si>
  <si>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</si>
  <si>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</si>
  <si>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</si>
  <si>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</si>
  <si>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Total Of Industrial Sector</t>
  </si>
  <si>
    <t>ISX Trading Indices of Sunday 26/4/2026</t>
  </si>
  <si>
    <t>Bulletin No (71)</t>
  </si>
  <si>
    <t>Sunday 26/4/2026</t>
  </si>
  <si>
    <t>Iraq Stock Exchange not trading companies of Sunday 26/4/2026</t>
  </si>
  <si>
    <t xml:space="preserve">OTC Platform Trading Bulletin No (71) </t>
  </si>
  <si>
    <t xml:space="preserve">Regular Market Bulletin No (71) </t>
  </si>
  <si>
    <t>Second Platform Market Bulletin No (71)</t>
  </si>
  <si>
    <t xml:space="preserve">Undisclosed Platform Companies Bulletin No (71) </t>
  </si>
  <si>
    <t>Total of  Investment Sector</t>
  </si>
  <si>
    <t>Non Iraqis' Bulletin  Sunday   April 26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</si>
  <si>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</si>
  <si>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</si>
  <si>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</si>
  <si>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</si>
  <si>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</si>
  <si>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</si>
  <si>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</si>
  <si>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</si>
  <si>
    <t>Non Iraqi Trading of Second Market (Sell)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</si>
</sst>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92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3" fontId="6" fillId="0" borderId="139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0" fontId="85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6" fillId="3" borderId="0" xfId="1500" applyNumberFormat="1" applyFont="1" applyFill="1" applyBorder="1" applyAlignment="1">
      <alignment vertical="center"/>
    </xf>
    <xf numFmtId="167" fontId="86" fillId="0" borderId="0" xfId="1500" applyNumberFormat="1" applyFont="1" applyBorder="1" applyAlignment="1">
      <alignment vertical="center"/>
    </xf>
    <xf numFmtId="0" fontId="84" fillId="4" borderId="138" xfId="0" applyFont="1" applyFill="1" applyBorder="1" applyAlignment="1">
      <alignment vertical="center" wrapText="1"/>
    </xf>
    <xf numFmtId="0" fontId="84" fillId="60" borderId="138" xfId="0" applyFont="1" applyFill="1" applyBorder="1" applyAlignment="1">
      <alignment horizontal="center" vertical="center" wrapText="1"/>
    </xf>
    <xf numFmtId="1" fontId="84" fillId="4" borderId="138" xfId="1500" applyNumberFormat="1" applyFont="1" applyFill="1" applyBorder="1" applyAlignment="1">
      <alignment horizontal="center" vertical="center" wrapText="1"/>
    </xf>
    <xf numFmtId="167" fontId="84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139" xfId="1500" applyNumberFormat="1" applyFont="1" applyBorder="1" applyAlignment="1">
      <alignment vertical="center"/>
    </xf>
    <xf numFmtId="1" fontId="84" fillId="0" borderId="139" xfId="1500" applyNumberFormat="1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1" fontId="86" fillId="0" borderId="0" xfId="1500" applyNumberFormat="1" applyFont="1" applyAlignment="1">
      <alignment horizontal="center" vertical="center"/>
    </xf>
    <xf numFmtId="167" fontId="86" fillId="0" borderId="0" xfId="1500" applyNumberFormat="1" applyFont="1"/>
    <xf numFmtId="167" fontId="85" fillId="0" borderId="0" xfId="1500" applyNumberFormat="1" applyFont="1"/>
    <xf numFmtId="0" fontId="87" fillId="4" borderId="139" xfId="0" applyFont="1" applyFill="1" applyBorder="1" applyAlignment="1">
      <alignment vertical="center" wrapText="1"/>
    </xf>
    <xf numFmtId="0" fontId="84" fillId="60" borderId="139" xfId="0" applyFont="1" applyFill="1" applyBorder="1" applyAlignment="1">
      <alignment horizontal="center" vertical="center" wrapText="1"/>
    </xf>
    <xf numFmtId="1" fontId="87" fillId="4" borderId="139" xfId="1500" applyNumberFormat="1" applyFont="1" applyFill="1" applyBorder="1" applyAlignment="1">
      <alignment horizontal="center" vertical="center" wrapText="1"/>
    </xf>
    <xf numFmtId="167" fontId="87" fillId="60" borderId="139" xfId="1500" applyNumberFormat="1" applyFont="1" applyFill="1" applyBorder="1" applyAlignment="1">
      <alignment horizontal="center" vertical="center" wrapText="1"/>
    </xf>
    <xf numFmtId="167" fontId="84" fillId="0" borderId="138" xfId="1500" applyNumberFormat="1" applyFont="1" applyBorder="1" applyAlignment="1">
      <alignment vertical="center"/>
    </xf>
    <xf numFmtId="167" fontId="78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8" fillId="0" borderId="144" xfId="0" applyFont="1" applyBorder="1" applyAlignment="1">
      <alignment horizontal="center" vertical="center"/>
    </xf>
    <xf numFmtId="2" fontId="74" fillId="3" borderId="144" xfId="0" applyNumberFormat="1" applyFont="1" applyFill="1" applyBorder="1" applyAlignment="1">
      <alignment horizontal="center"/>
    </xf>
    <xf numFmtId="164" fontId="8" fillId="5" borderId="144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0" fontId="82" fillId="0" borderId="0" xfId="0" applyFont="1"/>
    <xf numFmtId="0" fontId="84" fillId="0" borderId="137" xfId="0" applyFont="1" applyBorder="1" applyAlignment="1">
      <alignment horizontal="center" vertical="center"/>
    </xf>
    <xf numFmtId="0" fontId="84" fillId="0" borderId="144" xfId="0" applyFont="1" applyBorder="1" applyAlignment="1">
      <alignment horizontal="center" vertical="center"/>
    </xf>
    <xf numFmtId="0" fontId="84" fillId="0" borderId="140" xfId="0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horizontal="left" vertical="center"/>
    </xf>
    <xf numFmtId="167" fontId="84" fillId="0" borderId="140" xfId="1500" applyNumberFormat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132" xfId="1" applyFont="1" applyBorder="1" applyAlignment="1">
      <alignment horizontal="left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57150</xdr:rowOff>
    </xdr:from>
    <xdr:to>
      <xdr:col>7</xdr:col>
      <xdr:colOff>184708</xdr:colOff>
      <xdr:row>19</xdr:row>
      <xdr:rowOff>600075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61C80A-46F7-0917-0428-8E5FD7C01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0150"/>
          <a:ext cx="6252133" cy="2962275"/>
        </a:xfrm>
        <a:prstGeom prst="rect">
          <a:avLst/>
        </a:prstGeom>
      </xdr:spPr>
    </xdr:pic>
    <xdr:clientData/>
  </xdr:twoCellAnchor>
  <xdr:twoCellAnchor editAs="oneCell">
    <xdr:from>
      <xdr:col>7</xdr:col>
      <xdr:colOff>209550</xdr:colOff>
      <xdr:row>15</xdr:row>
      <xdr:rowOff>57150</xdr:rowOff>
    </xdr:from>
    <xdr:to>
      <xdr:col>13</xdr:col>
      <xdr:colOff>2476500</xdr:colOff>
      <xdr:row>20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4E44FD1-8C39-6D1C-FC6D-1771C3D17B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00825" y="5010150"/>
          <a:ext cx="5705475" cy="29718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6</xdr:row>
      <xdr:rowOff>0</xdr:rowOff>
    </xdr:from>
    <xdr:to>
      <xdr:col>13</xdr:col>
      <xdr:colOff>2476500</xdr:colOff>
      <xdr:row>14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29D4D95-DA15-94B3-B794-5F42B0069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67775" y="2124075"/>
          <a:ext cx="3438525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9525</xdr:colOff>
      <xdr:row>30</xdr:row>
      <xdr:rowOff>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D0BBB2D-723C-171A-9F82-57A1794B9A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6"/>
          <a:ext cx="4867275" cy="3143250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20</xdr:row>
      <xdr:rowOff>9526</xdr:rowOff>
    </xdr:from>
    <xdr:to>
      <xdr:col>10</xdr:col>
      <xdr:colOff>1428750</xdr:colOff>
      <xdr:row>30</xdr:row>
      <xdr:rowOff>9526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C97697F-DC8D-C4E4-C9EC-BEAA349C4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91250" y="5924551"/>
          <a:ext cx="5000625" cy="3143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64</xdr:row>
      <xdr:rowOff>28256</xdr:rowOff>
    </xdr:from>
    <xdr:to>
      <xdr:col>13</xdr:col>
      <xdr:colOff>1522971</xdr:colOff>
      <xdr:row>64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47</xdr:row>
      <xdr:rowOff>23547</xdr:rowOff>
    </xdr:from>
    <xdr:to>
      <xdr:col>13</xdr:col>
      <xdr:colOff>1497013</xdr:colOff>
      <xdr:row>47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838200</xdr:colOff>
      <xdr:row>0</xdr:row>
      <xdr:rowOff>9525</xdr:rowOff>
    </xdr:from>
    <xdr:to>
      <xdr:col>5</xdr:col>
      <xdr:colOff>1171575</xdr:colOff>
      <xdr:row>5</xdr:row>
      <xdr:rowOff>133350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82029B32-FFEE-4491-A7AA-2E6902ADB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8775" y="9525"/>
          <a:ext cx="16192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3</xdr:row>
      <xdr:rowOff>265444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V1" sqref="U1:V2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78" t="s">
        <v>0</v>
      </c>
      <c r="C1" s="179"/>
      <c r="D1" s="180"/>
      <c r="E1" s="181"/>
      <c r="F1" s="182"/>
      <c r="G1" s="182"/>
      <c r="H1" s="182"/>
      <c r="I1" s="182"/>
      <c r="J1" s="182"/>
      <c r="K1" s="183"/>
      <c r="L1" s="19"/>
      <c r="M1" s="19"/>
      <c r="N1" s="19"/>
    </row>
    <row r="2" spans="2:16" ht="30" customHeight="1">
      <c r="B2" s="191" t="s">
        <v>319</v>
      </c>
      <c r="C2" s="192"/>
      <c r="D2" s="193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4" t="s">
        <v>318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6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7" t="s">
        <v>63</v>
      </c>
      <c r="C5" s="188"/>
      <c r="D5" s="189">
        <f>'Bullient '!M85+OTC!H12</f>
        <v>756733433</v>
      </c>
      <c r="E5" s="190"/>
      <c r="F5" s="23"/>
      <c r="G5" s="187" t="s">
        <v>64</v>
      </c>
      <c r="H5" s="188"/>
      <c r="I5" s="189">
        <f>'Bullient '!N85+OTC!I12</f>
        <v>889354629.55999994</v>
      </c>
      <c r="J5" s="190"/>
      <c r="K5" s="24"/>
      <c r="L5" s="187" t="s">
        <v>8</v>
      </c>
      <c r="M5" s="188"/>
      <c r="N5" s="25">
        <f>'Bullient '!L85+OTC!G12</f>
        <v>866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72"/>
      <c r="L6" s="173"/>
      <c r="M6" s="174"/>
      <c r="N6" s="28"/>
    </row>
    <row r="7" spans="2:16" ht="24.95" customHeight="1">
      <c r="B7" s="175" t="s">
        <v>1</v>
      </c>
      <c r="C7" s="176"/>
      <c r="D7" s="177"/>
      <c r="E7" s="29">
        <v>984.96</v>
      </c>
      <c r="F7" s="30"/>
      <c r="G7" s="175" t="s">
        <v>5</v>
      </c>
      <c r="H7" s="176"/>
      <c r="I7" s="177"/>
      <c r="J7" s="29">
        <v>1292.3800000000001</v>
      </c>
      <c r="K7" s="171"/>
      <c r="L7" s="166"/>
      <c r="M7" s="167"/>
      <c r="N7" s="18"/>
    </row>
    <row r="8" spans="2:16" ht="24.95" customHeight="1">
      <c r="B8" s="175" t="s">
        <v>2</v>
      </c>
      <c r="C8" s="176"/>
      <c r="D8" s="177"/>
      <c r="E8" s="29">
        <v>986.86</v>
      </c>
      <c r="F8" s="31"/>
      <c r="G8" s="175" t="s">
        <v>6</v>
      </c>
      <c r="H8" s="176"/>
      <c r="I8" s="177"/>
      <c r="J8" s="29">
        <v>1289.95</v>
      </c>
      <c r="K8" s="171"/>
      <c r="L8" s="166"/>
      <c r="M8" s="167"/>
      <c r="N8" s="18"/>
    </row>
    <row r="9" spans="2:16" ht="24.95" customHeight="1">
      <c r="B9" s="168" t="s">
        <v>3</v>
      </c>
      <c r="C9" s="169"/>
      <c r="D9" s="170"/>
      <c r="E9" s="134">
        <f>((E7/E8)-1)*100</f>
        <v>-0.19252984212552171</v>
      </c>
      <c r="F9" s="31"/>
      <c r="G9" s="168" t="s">
        <v>3</v>
      </c>
      <c r="H9" s="169"/>
      <c r="I9" s="170"/>
      <c r="J9" s="135">
        <f>((J7/J8)-1)*100</f>
        <v>0.1883793945501866</v>
      </c>
      <c r="K9" s="171"/>
      <c r="L9" s="166"/>
      <c r="M9" s="167"/>
      <c r="N9" s="18"/>
    </row>
    <row r="10" spans="2:16" ht="24.95" customHeight="1">
      <c r="B10" s="168" t="s">
        <v>4</v>
      </c>
      <c r="C10" s="169"/>
      <c r="D10" s="170"/>
      <c r="E10" s="134">
        <f>E7-E8</f>
        <v>-1.8999999999999773</v>
      </c>
      <c r="F10" s="21"/>
      <c r="G10" s="168" t="s">
        <v>4</v>
      </c>
      <c r="H10" s="169"/>
      <c r="I10" s="170"/>
      <c r="J10" s="135">
        <f>J7-J8</f>
        <v>2.4300000000000637</v>
      </c>
      <c r="K10" s="171"/>
      <c r="L10" s="166"/>
      <c r="M10" s="167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5"/>
      <c r="L11" s="166"/>
      <c r="M11" s="167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50</v>
      </c>
      <c r="I12" s="39" t="s">
        <v>65</v>
      </c>
      <c r="J12" s="38">
        <v>12</v>
      </c>
      <c r="K12" s="171"/>
      <c r="L12" s="166"/>
      <c r="M12" s="167"/>
      <c r="N12" s="18"/>
      <c r="O12" s="32"/>
    </row>
    <row r="13" spans="2:16" ht="24.95" customHeight="1">
      <c r="B13" s="37" t="s">
        <v>69</v>
      </c>
      <c r="C13" s="38">
        <v>45</v>
      </c>
      <c r="D13" s="39" t="s">
        <v>65</v>
      </c>
      <c r="E13" s="38">
        <v>2</v>
      </c>
      <c r="F13" s="30"/>
      <c r="G13" s="196" t="s">
        <v>67</v>
      </c>
      <c r="H13" s="197"/>
      <c r="I13" s="198"/>
      <c r="J13" s="38">
        <v>12</v>
      </c>
      <c r="K13" s="171"/>
      <c r="L13" s="166"/>
      <c r="M13" s="167"/>
      <c r="N13" s="18"/>
      <c r="O13" s="32"/>
    </row>
    <row r="14" spans="2:16" ht="24.95" customHeight="1">
      <c r="B14" s="168" t="s">
        <v>82</v>
      </c>
      <c r="C14" s="169" t="s">
        <v>10</v>
      </c>
      <c r="D14" s="170" t="s">
        <v>10</v>
      </c>
      <c r="E14" s="38">
        <v>1</v>
      </c>
      <c r="F14" s="21"/>
      <c r="G14" s="199" t="s">
        <v>68</v>
      </c>
      <c r="H14" s="200"/>
      <c r="I14" s="201"/>
      <c r="J14" s="38">
        <v>12</v>
      </c>
      <c r="K14" s="171"/>
      <c r="L14" s="166"/>
      <c r="M14" s="167"/>
      <c r="N14" s="26"/>
      <c r="O14" s="32"/>
      <c r="P14" s="32"/>
    </row>
    <row r="15" spans="2:16" ht="24.95" customHeight="1">
      <c r="B15" s="168" t="s">
        <v>66</v>
      </c>
      <c r="C15" s="169" t="s">
        <v>11</v>
      </c>
      <c r="D15" s="170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94" t="s">
        <v>12</v>
      </c>
      <c r="B21" s="195"/>
      <c r="C21" s="195"/>
      <c r="D21" s="195"/>
      <c r="E21" s="195"/>
      <c r="F21" s="195"/>
      <c r="G21" s="195"/>
      <c r="H21" s="195"/>
      <c r="I21" s="195"/>
      <c r="J21" s="195"/>
      <c r="K21" s="195"/>
      <c r="L21" s="195"/>
      <c r="M21" s="195"/>
      <c r="N21" s="195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3" t="s">
        <v>61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</row>
    <row r="3" spans="1:14" ht="36.75" customHeight="1">
      <c r="A3" s="204" t="s">
        <v>320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</row>
    <row r="4" spans="1:14" ht="21">
      <c r="A4" s="42"/>
      <c r="B4" s="42"/>
      <c r="C4" s="202" t="s">
        <v>13</v>
      </c>
      <c r="D4" s="202"/>
      <c r="E4" s="202"/>
      <c r="F4" s="202"/>
      <c r="G4" s="42"/>
      <c r="H4" s="202" t="s">
        <v>14</v>
      </c>
      <c r="I4" s="202"/>
      <c r="J4" s="202"/>
      <c r="K4" s="202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97</v>
      </c>
      <c r="D6" s="81">
        <v>6.35</v>
      </c>
      <c r="E6" s="96">
        <v>4.96</v>
      </c>
      <c r="F6" s="84">
        <v>8126</v>
      </c>
      <c r="G6" s="42"/>
      <c r="H6" s="46" t="s">
        <v>256</v>
      </c>
      <c r="I6" s="81">
        <v>0.64</v>
      </c>
      <c r="J6" s="97">
        <v>-4.4800000000000004</v>
      </c>
      <c r="K6" s="84">
        <v>148000</v>
      </c>
      <c r="L6" s="1"/>
      <c r="M6" s="1"/>
    </row>
    <row r="7" spans="1:14" s="49" customFormat="1" ht="17.100000000000001" customHeight="1">
      <c r="A7" s="42"/>
      <c r="B7" s="42"/>
      <c r="C7" s="46" t="s">
        <v>199</v>
      </c>
      <c r="D7" s="81">
        <v>4.72</v>
      </c>
      <c r="E7" s="96">
        <v>4.8899999999999997</v>
      </c>
      <c r="F7" s="84">
        <v>24440594</v>
      </c>
      <c r="G7" s="42"/>
      <c r="H7" s="46" t="s">
        <v>185</v>
      </c>
      <c r="I7" s="81">
        <v>0.35</v>
      </c>
      <c r="J7" s="97">
        <v>-2.78</v>
      </c>
      <c r="K7" s="84">
        <v>18080186</v>
      </c>
      <c r="L7" s="1"/>
    </row>
    <row r="8" spans="1:14" s="49" customFormat="1" ht="17.100000000000001" customHeight="1">
      <c r="A8" s="42"/>
      <c r="B8" s="42"/>
      <c r="C8" s="46" t="s">
        <v>230</v>
      </c>
      <c r="D8" s="81">
        <v>1.31</v>
      </c>
      <c r="E8" s="96">
        <v>4.8</v>
      </c>
      <c r="F8" s="84">
        <v>666580</v>
      </c>
      <c r="G8" s="42"/>
      <c r="H8" s="46" t="s">
        <v>172</v>
      </c>
      <c r="I8" s="81">
        <v>2.4</v>
      </c>
      <c r="J8" s="97">
        <v>-2.04</v>
      </c>
      <c r="K8" s="84">
        <v>61057</v>
      </c>
    </row>
    <row r="9" spans="1:14" s="49" customFormat="1" ht="17.100000000000001" customHeight="1">
      <c r="A9" s="42"/>
      <c r="B9" s="42"/>
      <c r="C9" s="46" t="s">
        <v>251</v>
      </c>
      <c r="D9" s="81">
        <v>0.22</v>
      </c>
      <c r="E9" s="96">
        <v>4.76</v>
      </c>
      <c r="F9" s="84">
        <v>639903</v>
      </c>
      <c r="G9" s="42"/>
      <c r="H9" s="46" t="s">
        <v>126</v>
      </c>
      <c r="I9" s="81">
        <v>0.66</v>
      </c>
      <c r="J9" s="97">
        <v>-1.49</v>
      </c>
      <c r="K9" s="84">
        <v>3000000</v>
      </c>
    </row>
    <row r="10" spans="1:14" s="49" customFormat="1" ht="17.100000000000001" customHeight="1">
      <c r="A10" s="42"/>
      <c r="B10" s="42"/>
      <c r="C10" s="46" t="s">
        <v>261</v>
      </c>
      <c r="D10" s="81">
        <v>10.85</v>
      </c>
      <c r="E10" s="96">
        <v>3.33</v>
      </c>
      <c r="F10" s="84">
        <v>178678</v>
      </c>
      <c r="G10" s="42"/>
      <c r="H10" s="46" t="s">
        <v>265</v>
      </c>
      <c r="I10" s="81">
        <v>2.25</v>
      </c>
      <c r="J10" s="97">
        <v>-1.32</v>
      </c>
      <c r="K10" s="84">
        <v>33814316</v>
      </c>
    </row>
    <row r="11" spans="1:14" s="49" customFormat="1" ht="33" customHeight="1">
      <c r="A11" s="42"/>
      <c r="B11" s="42"/>
      <c r="C11" s="203" t="s">
        <v>62</v>
      </c>
      <c r="D11" s="203"/>
      <c r="E11" s="203"/>
      <c r="F11" s="203"/>
      <c r="G11" s="203"/>
      <c r="H11" s="203"/>
      <c r="I11" s="203"/>
      <c r="J11" s="203"/>
      <c r="K11" s="203"/>
    </row>
    <row r="12" spans="1:14" s="49" customFormat="1" ht="33" customHeight="1">
      <c r="A12" s="42"/>
      <c r="B12" s="42"/>
      <c r="C12" s="203"/>
      <c r="D12" s="203"/>
      <c r="E12" s="203"/>
      <c r="F12" s="203"/>
      <c r="G12" s="203"/>
      <c r="H12" s="203"/>
      <c r="I12" s="203"/>
      <c r="J12" s="203"/>
      <c r="K12" s="203"/>
    </row>
    <row r="13" spans="1:14" ht="29.25" customHeight="1">
      <c r="A13" s="42"/>
      <c r="B13" s="42"/>
      <c r="C13" s="202" t="s">
        <v>18</v>
      </c>
      <c r="D13" s="202"/>
      <c r="E13" s="202"/>
      <c r="F13" s="202"/>
      <c r="G13" s="104"/>
      <c r="H13" s="202" t="s">
        <v>7</v>
      </c>
      <c r="I13" s="202"/>
      <c r="J13" s="202"/>
      <c r="K13" s="202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160</v>
      </c>
      <c r="D15" s="81">
        <v>0.1</v>
      </c>
      <c r="E15" s="82">
        <v>0</v>
      </c>
      <c r="F15" s="84">
        <v>324479846</v>
      </c>
      <c r="G15" s="1"/>
      <c r="H15" s="46" t="s">
        <v>295</v>
      </c>
      <c r="I15" s="81">
        <v>1.7</v>
      </c>
      <c r="J15" s="82">
        <v>-1.1599999999999999</v>
      </c>
      <c r="K15" s="84">
        <v>370204443.42000002</v>
      </c>
    </row>
    <row r="16" spans="1:14" ht="17.100000000000001" customHeight="1">
      <c r="A16" s="42"/>
      <c r="B16" s="42"/>
      <c r="C16" s="46" t="s">
        <v>295</v>
      </c>
      <c r="D16" s="81">
        <v>1.7</v>
      </c>
      <c r="E16" s="82">
        <v>-1.1599999999999999</v>
      </c>
      <c r="F16" s="84">
        <v>217273741</v>
      </c>
      <c r="G16" s="1"/>
      <c r="H16" s="46" t="s">
        <v>199</v>
      </c>
      <c r="I16" s="81">
        <v>4.72</v>
      </c>
      <c r="J16" s="82">
        <v>4.8899999999999997</v>
      </c>
      <c r="K16" s="84">
        <v>115032597.95999999</v>
      </c>
    </row>
    <row r="17" spans="1:11" ht="17.100000000000001" customHeight="1">
      <c r="A17" s="42"/>
      <c r="B17" s="42"/>
      <c r="C17" s="46" t="s">
        <v>166</v>
      </c>
      <c r="D17" s="81">
        <v>0.19</v>
      </c>
      <c r="E17" s="82">
        <v>0</v>
      </c>
      <c r="F17" s="84">
        <v>34151176</v>
      </c>
      <c r="G17" s="1"/>
      <c r="H17" s="46" t="s">
        <v>213</v>
      </c>
      <c r="I17" s="81">
        <v>3.35</v>
      </c>
      <c r="J17" s="82">
        <v>-0.59</v>
      </c>
      <c r="K17" s="84">
        <v>104801743.41</v>
      </c>
    </row>
    <row r="18" spans="1:11" ht="17.100000000000001" customHeight="1">
      <c r="A18" s="42"/>
      <c r="B18" s="42"/>
      <c r="C18" s="46" t="s">
        <v>265</v>
      </c>
      <c r="D18" s="81">
        <v>2.25</v>
      </c>
      <c r="E18" s="82">
        <v>-1.32</v>
      </c>
      <c r="F18" s="84">
        <v>33814316</v>
      </c>
      <c r="G18" s="1"/>
      <c r="H18" s="46" t="s">
        <v>265</v>
      </c>
      <c r="I18" s="81">
        <v>2.25</v>
      </c>
      <c r="J18" s="82">
        <v>-1.32</v>
      </c>
      <c r="K18" s="84">
        <v>76703249.140000001</v>
      </c>
    </row>
    <row r="19" spans="1:11" ht="16.5" customHeight="1">
      <c r="A19" s="42"/>
      <c r="B19" s="42"/>
      <c r="C19" s="46" t="s">
        <v>213</v>
      </c>
      <c r="D19" s="81">
        <v>3.35</v>
      </c>
      <c r="E19" s="82">
        <v>-0.59</v>
      </c>
      <c r="F19" s="84">
        <v>31147044</v>
      </c>
      <c r="G19" s="1"/>
      <c r="H19" s="46" t="s">
        <v>120</v>
      </c>
      <c r="I19" s="81">
        <v>16.600000000000001</v>
      </c>
      <c r="J19" s="82">
        <v>0.61</v>
      </c>
      <c r="K19" s="84">
        <v>65241810.579999998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9"/>
  <sheetViews>
    <sheetView zoomScale="115" zoomScaleNormal="115" workbookViewId="0">
      <selection activeCell="C82" sqref="C82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08" t="s">
        <v>323</v>
      </c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10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45" customHeight="1">
      <c r="A3" s="58"/>
      <c r="B3" s="211" t="s">
        <v>29</v>
      </c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3"/>
    </row>
    <row r="4" spans="1:14" ht="14.45" customHeight="1">
      <c r="A4" s="58"/>
      <c r="B4" s="46" t="s">
        <v>274</v>
      </c>
      <c r="C4" s="59" t="s">
        <v>273</v>
      </c>
      <c r="D4" s="121">
        <v>0.25</v>
      </c>
      <c r="E4" s="121">
        <v>0.25</v>
      </c>
      <c r="F4" s="121">
        <v>0.25</v>
      </c>
      <c r="G4" s="81">
        <v>0.25</v>
      </c>
      <c r="H4" s="81">
        <v>0.25</v>
      </c>
      <c r="I4" s="81">
        <v>0.25</v>
      </c>
      <c r="J4" s="81">
        <v>0.25</v>
      </c>
      <c r="K4" s="103">
        <v>0</v>
      </c>
      <c r="L4" s="83">
        <v>2</v>
      </c>
      <c r="M4" s="84">
        <v>3000000</v>
      </c>
      <c r="N4" s="84">
        <v>750000</v>
      </c>
    </row>
    <row r="5" spans="1:14" ht="14.45" customHeight="1">
      <c r="A5" s="58"/>
      <c r="B5" s="46" t="s">
        <v>213</v>
      </c>
      <c r="C5" s="59" t="s">
        <v>214</v>
      </c>
      <c r="D5" s="121">
        <v>3.37</v>
      </c>
      <c r="E5" s="121">
        <v>3.37</v>
      </c>
      <c r="F5" s="121">
        <v>3.35</v>
      </c>
      <c r="G5" s="81">
        <v>3.36</v>
      </c>
      <c r="H5" s="81">
        <v>3.34</v>
      </c>
      <c r="I5" s="81">
        <v>3.35</v>
      </c>
      <c r="J5" s="81">
        <v>3.37</v>
      </c>
      <c r="K5" s="103">
        <v>-0.59</v>
      </c>
      <c r="L5" s="83">
        <v>117</v>
      </c>
      <c r="M5" s="84">
        <v>31147044</v>
      </c>
      <c r="N5" s="84">
        <v>104801743.41</v>
      </c>
    </row>
    <row r="6" spans="1:14" ht="14.45" customHeight="1">
      <c r="A6" s="58"/>
      <c r="B6" s="46" t="s">
        <v>126</v>
      </c>
      <c r="C6" s="59" t="s">
        <v>127</v>
      </c>
      <c r="D6" s="121">
        <v>0.66</v>
      </c>
      <c r="E6" s="121">
        <v>0.66</v>
      </c>
      <c r="F6" s="121">
        <v>0.66</v>
      </c>
      <c r="G6" s="81">
        <v>0.66</v>
      </c>
      <c r="H6" s="81">
        <v>0.67</v>
      </c>
      <c r="I6" s="81">
        <v>0.66</v>
      </c>
      <c r="J6" s="81">
        <v>0.67</v>
      </c>
      <c r="K6" s="103">
        <v>-1.49</v>
      </c>
      <c r="L6" s="83">
        <v>3</v>
      </c>
      <c r="M6" s="84">
        <v>3000000</v>
      </c>
      <c r="N6" s="84">
        <v>1980000</v>
      </c>
    </row>
    <row r="7" spans="1:14" ht="14.45" customHeight="1">
      <c r="A7" s="58"/>
      <c r="B7" s="46" t="s">
        <v>185</v>
      </c>
      <c r="C7" s="59" t="s">
        <v>186</v>
      </c>
      <c r="D7" s="121">
        <v>0.35</v>
      </c>
      <c r="E7" s="121">
        <v>0.35</v>
      </c>
      <c r="F7" s="121">
        <v>0.35</v>
      </c>
      <c r="G7" s="81">
        <v>0.35</v>
      </c>
      <c r="H7" s="81">
        <v>0.36</v>
      </c>
      <c r="I7" s="81">
        <v>0.35</v>
      </c>
      <c r="J7" s="81">
        <v>0.36</v>
      </c>
      <c r="K7" s="103">
        <v>-2.78</v>
      </c>
      <c r="L7" s="83">
        <v>22</v>
      </c>
      <c r="M7" s="84">
        <v>18080186</v>
      </c>
      <c r="N7" s="84">
        <v>6328065.0999999996</v>
      </c>
    </row>
    <row r="8" spans="1:14" ht="14.45" customHeight="1">
      <c r="A8" s="58"/>
      <c r="B8" s="46" t="s">
        <v>251</v>
      </c>
      <c r="C8" s="59" t="s">
        <v>250</v>
      </c>
      <c r="D8" s="121">
        <v>0.22</v>
      </c>
      <c r="E8" s="121">
        <v>0.22</v>
      </c>
      <c r="F8" s="121">
        <v>0.22</v>
      </c>
      <c r="G8" s="81">
        <v>0.22</v>
      </c>
      <c r="H8" s="81">
        <v>0.21</v>
      </c>
      <c r="I8" s="81">
        <v>0.22</v>
      </c>
      <c r="J8" s="81">
        <v>0.21</v>
      </c>
      <c r="K8" s="103">
        <v>4.76</v>
      </c>
      <c r="L8" s="83">
        <v>3</v>
      </c>
      <c r="M8" s="84">
        <v>639903</v>
      </c>
      <c r="N8" s="84">
        <v>140778.66</v>
      </c>
    </row>
    <row r="9" spans="1:14" ht="14.45" customHeight="1">
      <c r="A9" s="58"/>
      <c r="B9" s="46" t="s">
        <v>234</v>
      </c>
      <c r="C9" s="59" t="s">
        <v>235</v>
      </c>
      <c r="D9" s="121">
        <v>1.05</v>
      </c>
      <c r="E9" s="121">
        <v>1.06</v>
      </c>
      <c r="F9" s="121">
        <v>1.02</v>
      </c>
      <c r="G9" s="81">
        <v>1.03</v>
      </c>
      <c r="H9" s="81">
        <v>1.03</v>
      </c>
      <c r="I9" s="81">
        <v>1.05</v>
      </c>
      <c r="J9" s="81">
        <v>1.05</v>
      </c>
      <c r="K9" s="103">
        <v>0</v>
      </c>
      <c r="L9" s="83">
        <v>19</v>
      </c>
      <c r="M9" s="84">
        <v>6459577</v>
      </c>
      <c r="N9" s="84">
        <v>6631486.6299999999</v>
      </c>
    </row>
    <row r="10" spans="1:14" ht="14.45" customHeight="1">
      <c r="A10" s="58"/>
      <c r="B10" s="46" t="s">
        <v>160</v>
      </c>
      <c r="C10" s="59" t="s">
        <v>161</v>
      </c>
      <c r="D10" s="121">
        <v>0.1</v>
      </c>
      <c r="E10" s="121">
        <v>0.1</v>
      </c>
      <c r="F10" s="121">
        <v>0.1</v>
      </c>
      <c r="G10" s="81">
        <v>0.1</v>
      </c>
      <c r="H10" s="81">
        <v>0.09</v>
      </c>
      <c r="I10" s="81">
        <v>0.1</v>
      </c>
      <c r="J10" s="81">
        <v>0.1</v>
      </c>
      <c r="K10" s="103">
        <v>0</v>
      </c>
      <c r="L10" s="83">
        <v>38</v>
      </c>
      <c r="M10" s="84">
        <v>324479846</v>
      </c>
      <c r="N10" s="84">
        <v>32447984.600000001</v>
      </c>
    </row>
    <row r="11" spans="1:14" ht="14.45" customHeight="1">
      <c r="A11" s="58"/>
      <c r="B11" s="46" t="s">
        <v>295</v>
      </c>
      <c r="C11" s="59" t="s">
        <v>296</v>
      </c>
      <c r="D11" s="121">
        <v>1.71</v>
      </c>
      <c r="E11" s="121">
        <v>1.72</v>
      </c>
      <c r="F11" s="121">
        <v>1.7</v>
      </c>
      <c r="G11" s="81">
        <v>1.7</v>
      </c>
      <c r="H11" s="81">
        <v>1.72</v>
      </c>
      <c r="I11" s="81">
        <v>1.7</v>
      </c>
      <c r="J11" s="81">
        <v>1.72</v>
      </c>
      <c r="K11" s="103">
        <v>-1.1599999999999999</v>
      </c>
      <c r="L11" s="83">
        <v>210</v>
      </c>
      <c r="M11" s="84">
        <v>217273741</v>
      </c>
      <c r="N11" s="84">
        <v>370204443.42000002</v>
      </c>
    </row>
    <row r="12" spans="1:14" ht="14.45" customHeight="1">
      <c r="A12" s="58"/>
      <c r="B12" s="46" t="s">
        <v>263</v>
      </c>
      <c r="C12" s="59" t="s">
        <v>264</v>
      </c>
      <c r="D12" s="121">
        <v>1</v>
      </c>
      <c r="E12" s="121">
        <v>1</v>
      </c>
      <c r="F12" s="121">
        <v>1</v>
      </c>
      <c r="G12" s="121">
        <v>1</v>
      </c>
      <c r="H12" s="121">
        <v>1</v>
      </c>
      <c r="I12" s="121">
        <v>1</v>
      </c>
      <c r="J12" s="121">
        <v>1</v>
      </c>
      <c r="K12" s="122">
        <v>0</v>
      </c>
      <c r="L12" s="119">
        <v>1</v>
      </c>
      <c r="M12" s="120">
        <v>2000000</v>
      </c>
      <c r="N12" s="120">
        <v>2000000</v>
      </c>
    </row>
    <row r="13" spans="1:14" ht="14.45" customHeight="1">
      <c r="A13" s="58"/>
      <c r="B13" s="46" t="s">
        <v>166</v>
      </c>
      <c r="C13" s="59" t="s">
        <v>167</v>
      </c>
      <c r="D13" s="121">
        <v>0.18</v>
      </c>
      <c r="E13" s="121">
        <v>0.19</v>
      </c>
      <c r="F13" s="121">
        <v>0.18</v>
      </c>
      <c r="G13" s="81">
        <v>0.18</v>
      </c>
      <c r="H13" s="81">
        <v>0.17</v>
      </c>
      <c r="I13" s="81">
        <v>0.19</v>
      </c>
      <c r="J13" s="81">
        <v>0.19</v>
      </c>
      <c r="K13" s="103">
        <v>0</v>
      </c>
      <c r="L13" s="83">
        <v>9</v>
      </c>
      <c r="M13" s="84">
        <v>34151176</v>
      </c>
      <c r="N13" s="84">
        <v>6169127.6600000001</v>
      </c>
    </row>
    <row r="14" spans="1:14" ht="14.45" customHeight="1">
      <c r="A14" s="58"/>
      <c r="B14" s="46" t="s">
        <v>256</v>
      </c>
      <c r="C14" s="59" t="s">
        <v>257</v>
      </c>
      <c r="D14" s="121">
        <v>0.64</v>
      </c>
      <c r="E14" s="121">
        <v>0.64</v>
      </c>
      <c r="F14" s="121">
        <v>0.64</v>
      </c>
      <c r="G14" s="81">
        <v>0.64</v>
      </c>
      <c r="H14" s="81">
        <v>0.67</v>
      </c>
      <c r="I14" s="81">
        <v>0.64</v>
      </c>
      <c r="J14" s="81">
        <v>0.67</v>
      </c>
      <c r="K14" s="103">
        <v>-4.4800000000000004</v>
      </c>
      <c r="L14" s="83">
        <v>1</v>
      </c>
      <c r="M14" s="84">
        <v>148000</v>
      </c>
      <c r="N14" s="84">
        <v>94720</v>
      </c>
    </row>
    <row r="15" spans="1:14" ht="14.45" customHeight="1">
      <c r="A15" s="58"/>
      <c r="B15" s="214" t="s">
        <v>89</v>
      </c>
      <c r="C15" s="215"/>
      <c r="D15" s="216"/>
      <c r="E15" s="220"/>
      <c r="F15" s="220"/>
      <c r="G15" s="220"/>
      <c r="H15" s="220"/>
      <c r="I15" s="220"/>
      <c r="J15" s="220"/>
      <c r="K15" s="218"/>
      <c r="L15" s="60">
        <f>SUM(L4:L14)</f>
        <v>425</v>
      </c>
      <c r="M15" s="60">
        <f>SUM(M4:M14)</f>
        <v>640379473</v>
      </c>
      <c r="N15" s="61">
        <f>SUM(N4:N14)</f>
        <v>531548349.48000002</v>
      </c>
    </row>
    <row r="16" spans="1:14" ht="14.45" customHeight="1">
      <c r="A16" s="58"/>
      <c r="B16" s="211" t="s">
        <v>30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3"/>
    </row>
    <row r="17" spans="1:14" ht="14.45" customHeight="1">
      <c r="A17" s="58"/>
      <c r="B17" s="46" t="s">
        <v>120</v>
      </c>
      <c r="C17" s="59" t="s">
        <v>121</v>
      </c>
      <c r="D17" s="63">
        <v>16.5</v>
      </c>
      <c r="E17" s="81">
        <v>16.61</v>
      </c>
      <c r="F17" s="81">
        <v>16.5</v>
      </c>
      <c r="G17" s="86">
        <v>16.600000000000001</v>
      </c>
      <c r="H17" s="86">
        <v>16.45</v>
      </c>
      <c r="I17" s="81">
        <v>16.600000000000001</v>
      </c>
      <c r="J17" s="81">
        <v>16.5</v>
      </c>
      <c r="K17" s="82">
        <v>0.61</v>
      </c>
      <c r="L17" s="83">
        <v>94</v>
      </c>
      <c r="M17" s="84">
        <v>3930429</v>
      </c>
      <c r="N17" s="84">
        <v>65241810.579999998</v>
      </c>
    </row>
    <row r="18" spans="1:14" ht="14.45" customHeight="1">
      <c r="A18" s="58"/>
      <c r="B18" s="46" t="s">
        <v>232</v>
      </c>
      <c r="C18" s="59" t="s">
        <v>233</v>
      </c>
      <c r="D18" s="63">
        <v>3.6</v>
      </c>
      <c r="E18" s="81">
        <v>3.6</v>
      </c>
      <c r="F18" s="81">
        <v>3.6</v>
      </c>
      <c r="G18" s="86">
        <v>3.6</v>
      </c>
      <c r="H18" s="86">
        <v>3.64</v>
      </c>
      <c r="I18" s="81">
        <v>3.6</v>
      </c>
      <c r="J18" s="81">
        <v>3.6</v>
      </c>
      <c r="K18" s="82">
        <v>0</v>
      </c>
      <c r="L18" s="83">
        <v>8</v>
      </c>
      <c r="M18" s="84">
        <v>209875</v>
      </c>
      <c r="N18" s="84">
        <v>755550</v>
      </c>
    </row>
    <row r="19" spans="1:14" ht="14.45" customHeight="1">
      <c r="A19" s="58"/>
      <c r="B19" s="214" t="s">
        <v>128</v>
      </c>
      <c r="C19" s="215"/>
      <c r="D19" s="216"/>
      <c r="E19" s="220"/>
      <c r="F19" s="220"/>
      <c r="G19" s="220"/>
      <c r="H19" s="220"/>
      <c r="I19" s="220"/>
      <c r="J19" s="220"/>
      <c r="K19" s="218"/>
      <c r="L19" s="62">
        <f>SUM(L17:L18)</f>
        <v>102</v>
      </c>
      <c r="M19" s="60">
        <f>SUM(M17:M18)</f>
        <v>4140304</v>
      </c>
      <c r="N19" s="48">
        <f>SUM(N17:N18)</f>
        <v>65997360.579999998</v>
      </c>
    </row>
    <row r="20" spans="1:14" ht="14.45" customHeight="1">
      <c r="A20" s="58"/>
      <c r="B20" s="211" t="s">
        <v>94</v>
      </c>
      <c r="C20" s="219"/>
      <c r="D20" s="219"/>
      <c r="E20" s="219"/>
      <c r="F20" s="219"/>
      <c r="G20" s="219"/>
      <c r="H20" s="219"/>
      <c r="I20" s="219"/>
      <c r="J20" s="219"/>
      <c r="K20" s="219"/>
      <c r="L20" s="219"/>
      <c r="M20" s="219"/>
      <c r="N20" s="213"/>
    </row>
    <row r="21" spans="1:14" ht="14.45" customHeight="1">
      <c r="A21" s="58"/>
      <c r="B21" s="46" t="s">
        <v>215</v>
      </c>
      <c r="C21" s="59" t="s">
        <v>216</v>
      </c>
      <c r="D21" s="81">
        <v>0.43</v>
      </c>
      <c r="E21" s="81">
        <v>0.43</v>
      </c>
      <c r="F21" s="121">
        <v>0.43</v>
      </c>
      <c r="G21" s="121">
        <v>0.43</v>
      </c>
      <c r="H21" s="121">
        <v>0.43</v>
      </c>
      <c r="I21" s="81">
        <v>0.43</v>
      </c>
      <c r="J21" s="81">
        <v>0.43</v>
      </c>
      <c r="K21" s="82">
        <v>0</v>
      </c>
      <c r="L21" s="83">
        <v>3</v>
      </c>
      <c r="M21" s="84">
        <v>1034675</v>
      </c>
      <c r="N21" s="84">
        <v>444910.25</v>
      </c>
    </row>
    <row r="22" spans="1:14" ht="14.45" customHeight="1">
      <c r="A22" s="58"/>
      <c r="B22" s="214" t="s">
        <v>275</v>
      </c>
      <c r="C22" s="215"/>
      <c r="D22" s="216"/>
      <c r="E22" s="220"/>
      <c r="F22" s="220"/>
      <c r="G22" s="220"/>
      <c r="H22" s="220"/>
      <c r="I22" s="220"/>
      <c r="J22" s="220"/>
      <c r="K22" s="218"/>
      <c r="L22" s="65">
        <f>SUM(L21)</f>
        <v>3</v>
      </c>
      <c r="M22" s="65">
        <f>SUM(M21)</f>
        <v>1034675</v>
      </c>
      <c r="N22" s="65">
        <f>SUM(N21)</f>
        <v>444910.25</v>
      </c>
    </row>
    <row r="23" spans="1:14" ht="14.45" customHeight="1">
      <c r="A23" s="58"/>
      <c r="B23" s="211" t="s">
        <v>83</v>
      </c>
      <c r="C23" s="219"/>
      <c r="D23" s="219"/>
      <c r="E23" s="219"/>
      <c r="F23" s="219"/>
      <c r="G23" s="219"/>
      <c r="H23" s="219"/>
      <c r="I23" s="219"/>
      <c r="J23" s="219"/>
      <c r="K23" s="219"/>
      <c r="L23" s="219"/>
      <c r="M23" s="219"/>
      <c r="N23" s="213"/>
    </row>
    <row r="24" spans="1:14" ht="14.45" customHeight="1">
      <c r="A24" s="58"/>
      <c r="B24" s="46" t="s">
        <v>226</v>
      </c>
      <c r="C24" s="59" t="s">
        <v>227</v>
      </c>
      <c r="D24" s="81">
        <v>23.69</v>
      </c>
      <c r="E24" s="81">
        <v>23.9</v>
      </c>
      <c r="F24" s="121">
        <v>23.65</v>
      </c>
      <c r="G24" s="121">
        <v>23.71</v>
      </c>
      <c r="H24" s="121">
        <v>23.2</v>
      </c>
      <c r="I24" s="81">
        <v>23.65</v>
      </c>
      <c r="J24" s="81">
        <v>23.2</v>
      </c>
      <c r="K24" s="82">
        <v>1.94</v>
      </c>
      <c r="L24" s="83">
        <v>58</v>
      </c>
      <c r="M24" s="84">
        <v>1526978</v>
      </c>
      <c r="N24" s="84">
        <v>36207148.25</v>
      </c>
    </row>
    <row r="25" spans="1:14" ht="14.45" customHeight="1">
      <c r="A25" s="58"/>
      <c r="B25" s="46" t="s">
        <v>199</v>
      </c>
      <c r="C25" s="59" t="s">
        <v>200</v>
      </c>
      <c r="D25" s="81">
        <v>4.5</v>
      </c>
      <c r="E25" s="81">
        <v>4.72</v>
      </c>
      <c r="F25" s="121">
        <v>4.5</v>
      </c>
      <c r="G25" s="121">
        <v>4.71</v>
      </c>
      <c r="H25" s="121">
        <v>4.5</v>
      </c>
      <c r="I25" s="81">
        <v>4.72</v>
      </c>
      <c r="J25" s="81">
        <v>4.5</v>
      </c>
      <c r="K25" s="82">
        <v>4.8899999999999997</v>
      </c>
      <c r="L25" s="83">
        <v>21</v>
      </c>
      <c r="M25" s="84">
        <v>24440594</v>
      </c>
      <c r="N25" s="84">
        <v>115032597.95999999</v>
      </c>
    </row>
    <row r="26" spans="1:14" ht="14.45" customHeight="1">
      <c r="A26" s="58"/>
      <c r="B26" s="46" t="s">
        <v>154</v>
      </c>
      <c r="C26" s="59" t="s">
        <v>155</v>
      </c>
      <c r="D26" s="81">
        <v>3.2</v>
      </c>
      <c r="E26" s="81">
        <v>3.2</v>
      </c>
      <c r="F26" s="121">
        <v>3.2</v>
      </c>
      <c r="G26" s="121">
        <v>3.2</v>
      </c>
      <c r="H26" s="121">
        <v>3.2</v>
      </c>
      <c r="I26" s="81">
        <v>3.2</v>
      </c>
      <c r="J26" s="81">
        <v>3.2</v>
      </c>
      <c r="K26" s="82">
        <v>0</v>
      </c>
      <c r="L26" s="83">
        <v>10</v>
      </c>
      <c r="M26" s="84">
        <v>1201553</v>
      </c>
      <c r="N26" s="84">
        <v>3844969.6</v>
      </c>
    </row>
    <row r="27" spans="1:14" ht="14.45" customHeight="1">
      <c r="A27" s="58"/>
      <c r="B27" s="46" t="s">
        <v>187</v>
      </c>
      <c r="C27" s="59" t="s">
        <v>188</v>
      </c>
      <c r="D27" s="81">
        <v>0.6</v>
      </c>
      <c r="E27" s="81">
        <v>0.6</v>
      </c>
      <c r="F27" s="121">
        <v>0.6</v>
      </c>
      <c r="G27" s="121">
        <v>0.6</v>
      </c>
      <c r="H27" s="121">
        <v>0.6</v>
      </c>
      <c r="I27" s="81">
        <v>0.6</v>
      </c>
      <c r="J27" s="81">
        <v>0.6</v>
      </c>
      <c r="K27" s="82">
        <v>0</v>
      </c>
      <c r="L27" s="83">
        <v>2</v>
      </c>
      <c r="M27" s="84">
        <v>219152</v>
      </c>
      <c r="N27" s="84">
        <v>131491.20000000001</v>
      </c>
    </row>
    <row r="28" spans="1:14" ht="14.45" customHeight="1">
      <c r="A28" s="58"/>
      <c r="B28" s="214" t="s">
        <v>90</v>
      </c>
      <c r="C28" s="215"/>
      <c r="D28" s="216"/>
      <c r="E28" s="220"/>
      <c r="F28" s="220"/>
      <c r="G28" s="220"/>
      <c r="H28" s="220"/>
      <c r="I28" s="220"/>
      <c r="J28" s="220"/>
      <c r="K28" s="218"/>
      <c r="L28" s="65">
        <f>SUM(L24:L27)</f>
        <v>91</v>
      </c>
      <c r="M28" s="65">
        <f>SUM(M24:M27)</f>
        <v>27388277</v>
      </c>
      <c r="N28" s="65">
        <f>SUM(N24:N27)</f>
        <v>155216207.00999996</v>
      </c>
    </row>
    <row r="29" spans="1:14" ht="14.45" customHeight="1">
      <c r="A29" s="58"/>
      <c r="B29" s="211" t="s">
        <v>84</v>
      </c>
      <c r="C29" s="219"/>
      <c r="D29" s="219"/>
      <c r="E29" s="219"/>
      <c r="F29" s="219"/>
      <c r="G29" s="219"/>
      <c r="H29" s="219"/>
      <c r="I29" s="219"/>
      <c r="J29" s="219"/>
      <c r="K29" s="219"/>
      <c r="L29" s="219"/>
      <c r="M29" s="219"/>
      <c r="N29" s="213"/>
    </row>
    <row r="30" spans="1:14" ht="14.45" customHeight="1">
      <c r="A30" s="58"/>
      <c r="B30" s="46" t="s">
        <v>133</v>
      </c>
      <c r="C30" s="59" t="s">
        <v>134</v>
      </c>
      <c r="D30" s="121">
        <v>6.2</v>
      </c>
      <c r="E30" s="121">
        <v>6.3</v>
      </c>
      <c r="F30" s="121">
        <v>6.2</v>
      </c>
      <c r="G30" s="121">
        <v>6.24</v>
      </c>
      <c r="H30" s="121">
        <v>6.24</v>
      </c>
      <c r="I30" s="121">
        <v>6.24</v>
      </c>
      <c r="J30" s="121">
        <v>6.2</v>
      </c>
      <c r="K30" s="122">
        <v>0.65</v>
      </c>
      <c r="L30" s="119">
        <v>72</v>
      </c>
      <c r="M30" s="120">
        <v>4030737</v>
      </c>
      <c r="N30" s="120">
        <v>25141116.149999999</v>
      </c>
    </row>
    <row r="31" spans="1:14" ht="14.45" customHeight="1">
      <c r="A31" s="58"/>
      <c r="B31" s="46" t="s">
        <v>172</v>
      </c>
      <c r="C31" s="59" t="s">
        <v>173</v>
      </c>
      <c r="D31" s="121">
        <v>2.4500000000000002</v>
      </c>
      <c r="E31" s="121">
        <v>2.4500000000000002</v>
      </c>
      <c r="F31" s="121">
        <v>2.4</v>
      </c>
      <c r="G31" s="121">
        <v>2.4</v>
      </c>
      <c r="H31" s="121">
        <v>2.4500000000000002</v>
      </c>
      <c r="I31" s="121">
        <v>2.4</v>
      </c>
      <c r="J31" s="121">
        <v>2.4500000000000002</v>
      </c>
      <c r="K31" s="122">
        <v>-2.04</v>
      </c>
      <c r="L31" s="119">
        <v>8</v>
      </c>
      <c r="M31" s="120">
        <v>61057</v>
      </c>
      <c r="N31" s="120">
        <v>146739.65</v>
      </c>
    </row>
    <row r="32" spans="1:14" ht="14.45" customHeight="1">
      <c r="A32" s="58"/>
      <c r="B32" s="46" t="s">
        <v>97</v>
      </c>
      <c r="C32" s="59" t="s">
        <v>98</v>
      </c>
      <c r="D32" s="121">
        <v>6.35</v>
      </c>
      <c r="E32" s="121">
        <v>6.35</v>
      </c>
      <c r="F32" s="121">
        <v>6.35</v>
      </c>
      <c r="G32" s="121">
        <v>6.35</v>
      </c>
      <c r="H32" s="121">
        <v>6.05</v>
      </c>
      <c r="I32" s="121">
        <v>6.35</v>
      </c>
      <c r="J32" s="121">
        <v>6.05</v>
      </c>
      <c r="K32" s="122">
        <v>4.96</v>
      </c>
      <c r="L32" s="119">
        <v>3</v>
      </c>
      <c r="M32" s="120">
        <v>8126</v>
      </c>
      <c r="N32" s="120">
        <v>51600.1</v>
      </c>
    </row>
    <row r="33" spans="1:14" ht="14.45" customHeight="1">
      <c r="A33" s="58"/>
      <c r="B33" s="46" t="s">
        <v>197</v>
      </c>
      <c r="C33" s="59" t="s">
        <v>198</v>
      </c>
      <c r="D33" s="121">
        <v>2.4</v>
      </c>
      <c r="E33" s="121">
        <v>2.4</v>
      </c>
      <c r="F33" s="121">
        <v>2.4</v>
      </c>
      <c r="G33" s="121">
        <v>2.4</v>
      </c>
      <c r="H33" s="121">
        <v>2.4</v>
      </c>
      <c r="I33" s="121">
        <v>2.4</v>
      </c>
      <c r="J33" s="121">
        <v>2.4</v>
      </c>
      <c r="K33" s="122">
        <v>0</v>
      </c>
      <c r="L33" s="119">
        <v>2</v>
      </c>
      <c r="M33" s="120">
        <v>1825</v>
      </c>
      <c r="N33" s="120">
        <v>4380</v>
      </c>
    </row>
    <row r="34" spans="1:14" ht="14.45" customHeight="1">
      <c r="A34" s="58"/>
      <c r="B34" s="46" t="s">
        <v>265</v>
      </c>
      <c r="C34" s="59" t="s">
        <v>266</v>
      </c>
      <c r="D34" s="121">
        <v>2.2799999999999998</v>
      </c>
      <c r="E34" s="121">
        <v>2.2799999999999998</v>
      </c>
      <c r="F34" s="121">
        <v>2.25</v>
      </c>
      <c r="G34" s="121">
        <v>2.27</v>
      </c>
      <c r="H34" s="121">
        <v>2.25</v>
      </c>
      <c r="I34" s="121">
        <v>2.25</v>
      </c>
      <c r="J34" s="121">
        <v>2.2799999999999998</v>
      </c>
      <c r="K34" s="122">
        <v>-1.32</v>
      </c>
      <c r="L34" s="119">
        <v>23</v>
      </c>
      <c r="M34" s="120">
        <v>33814316</v>
      </c>
      <c r="N34" s="120">
        <v>76703249.140000001</v>
      </c>
    </row>
    <row r="35" spans="1:14" ht="14.45" customHeight="1">
      <c r="A35" s="58"/>
      <c r="B35" s="46" t="s">
        <v>189</v>
      </c>
      <c r="C35" s="59" t="s">
        <v>190</v>
      </c>
      <c r="D35" s="121">
        <v>5.5</v>
      </c>
      <c r="E35" s="121">
        <v>5.5</v>
      </c>
      <c r="F35" s="121">
        <v>5.5</v>
      </c>
      <c r="G35" s="121">
        <v>5.5</v>
      </c>
      <c r="H35" s="121">
        <v>5.5</v>
      </c>
      <c r="I35" s="121">
        <v>5.5</v>
      </c>
      <c r="J35" s="121">
        <v>5.5</v>
      </c>
      <c r="K35" s="122">
        <v>0</v>
      </c>
      <c r="L35" s="119">
        <v>3</v>
      </c>
      <c r="M35" s="120">
        <v>257090</v>
      </c>
      <c r="N35" s="120">
        <v>1413995</v>
      </c>
    </row>
    <row r="36" spans="1:14" ht="14.45" customHeight="1">
      <c r="A36" s="58"/>
      <c r="B36" s="46" t="s">
        <v>175</v>
      </c>
      <c r="C36" s="59" t="s">
        <v>140</v>
      </c>
      <c r="D36" s="121">
        <v>2.2999999999999998</v>
      </c>
      <c r="E36" s="121">
        <v>2.2999999999999998</v>
      </c>
      <c r="F36" s="121">
        <v>2.2999999999999998</v>
      </c>
      <c r="G36" s="121">
        <v>2.2999999999999998</v>
      </c>
      <c r="H36" s="121">
        <v>2.29</v>
      </c>
      <c r="I36" s="121">
        <v>2.2999999999999998</v>
      </c>
      <c r="J36" s="121">
        <v>2.29</v>
      </c>
      <c r="K36" s="122">
        <v>0.44</v>
      </c>
      <c r="L36" s="119">
        <v>4</v>
      </c>
      <c r="M36" s="120">
        <v>200000</v>
      </c>
      <c r="N36" s="120">
        <v>460000</v>
      </c>
    </row>
    <row r="37" spans="1:14" ht="14.45" customHeight="1">
      <c r="A37" s="58"/>
      <c r="B37" s="214" t="s">
        <v>91</v>
      </c>
      <c r="C37" s="215"/>
      <c r="D37" s="216"/>
      <c r="E37" s="220"/>
      <c r="F37" s="220"/>
      <c r="G37" s="220"/>
      <c r="H37" s="220"/>
      <c r="I37" s="220"/>
      <c r="J37" s="220"/>
      <c r="K37" s="218"/>
      <c r="L37" s="65">
        <f>SUM(L30:L36)</f>
        <v>115</v>
      </c>
      <c r="M37" s="65">
        <f>SUM(M30:M36)</f>
        <v>38373151</v>
      </c>
      <c r="N37" s="65">
        <f>SUM(N30:N36)</f>
        <v>103921080.03999999</v>
      </c>
    </row>
    <row r="38" spans="1:14" ht="14.45" customHeight="1">
      <c r="A38" s="58"/>
      <c r="B38" s="211" t="s">
        <v>31</v>
      </c>
      <c r="C38" s="219"/>
      <c r="D38" s="219"/>
      <c r="E38" s="219"/>
      <c r="F38" s="219"/>
      <c r="G38" s="219"/>
      <c r="H38" s="219"/>
      <c r="I38" s="219"/>
      <c r="J38" s="219"/>
      <c r="K38" s="219"/>
      <c r="L38" s="219"/>
      <c r="M38" s="219"/>
      <c r="N38" s="213"/>
    </row>
    <row r="39" spans="1:14" ht="14.45" customHeight="1">
      <c r="A39" s="58"/>
      <c r="B39" s="46" t="s">
        <v>156</v>
      </c>
      <c r="C39" s="59" t="s">
        <v>157</v>
      </c>
      <c r="D39" s="121">
        <v>11.75</v>
      </c>
      <c r="E39" s="121">
        <v>12</v>
      </c>
      <c r="F39" s="121">
        <v>11.75</v>
      </c>
      <c r="G39" s="121">
        <v>12</v>
      </c>
      <c r="H39" s="121">
        <v>11.75</v>
      </c>
      <c r="I39" s="121">
        <v>12</v>
      </c>
      <c r="J39" s="121">
        <v>11.75</v>
      </c>
      <c r="K39" s="122">
        <v>2.13</v>
      </c>
      <c r="L39" s="119">
        <v>5</v>
      </c>
      <c r="M39" s="120">
        <v>22370</v>
      </c>
      <c r="N39" s="120">
        <v>268386</v>
      </c>
    </row>
    <row r="40" spans="1:14" ht="14.45" customHeight="1">
      <c r="A40" s="58"/>
      <c r="B40" s="46" t="s">
        <v>115</v>
      </c>
      <c r="C40" s="59" t="s">
        <v>114</v>
      </c>
      <c r="D40" s="121">
        <v>9.1</v>
      </c>
      <c r="E40" s="121">
        <v>9.1</v>
      </c>
      <c r="F40" s="121">
        <v>9.1</v>
      </c>
      <c r="G40" s="121">
        <v>9.1</v>
      </c>
      <c r="H40" s="121">
        <v>9.08</v>
      </c>
      <c r="I40" s="121">
        <v>9.1</v>
      </c>
      <c r="J40" s="121">
        <v>9.1</v>
      </c>
      <c r="K40" s="122">
        <v>0</v>
      </c>
      <c r="L40" s="119">
        <v>2</v>
      </c>
      <c r="M40" s="120">
        <v>50218</v>
      </c>
      <c r="N40" s="120">
        <v>456983.8</v>
      </c>
    </row>
    <row r="41" spans="1:14" ht="14.45" customHeight="1">
      <c r="A41" s="58"/>
      <c r="B41" s="46" t="s">
        <v>299</v>
      </c>
      <c r="C41" s="59" t="s">
        <v>300</v>
      </c>
      <c r="D41" s="121">
        <v>50</v>
      </c>
      <c r="E41" s="121">
        <v>50</v>
      </c>
      <c r="F41" s="121">
        <v>50</v>
      </c>
      <c r="G41" s="121">
        <v>50</v>
      </c>
      <c r="H41" s="121">
        <v>50</v>
      </c>
      <c r="I41" s="121">
        <v>50</v>
      </c>
      <c r="J41" s="121">
        <v>50</v>
      </c>
      <c r="K41" s="122">
        <v>0</v>
      </c>
      <c r="L41" s="119">
        <v>2</v>
      </c>
      <c r="M41" s="120">
        <v>517</v>
      </c>
      <c r="N41" s="120">
        <v>25850</v>
      </c>
    </row>
    <row r="42" spans="1:14" ht="14.45" customHeight="1">
      <c r="A42" s="58"/>
      <c r="B42" s="214" t="s">
        <v>92</v>
      </c>
      <c r="C42" s="215"/>
      <c r="D42" s="216"/>
      <c r="E42" s="220"/>
      <c r="F42" s="220"/>
      <c r="G42" s="220"/>
      <c r="H42" s="220"/>
      <c r="I42" s="220"/>
      <c r="J42" s="220"/>
      <c r="K42" s="218"/>
      <c r="L42" s="64">
        <f>SUM(L39:L41)</f>
        <v>9</v>
      </c>
      <c r="M42" s="61">
        <f>SUM(M39:M41)</f>
        <v>73105</v>
      </c>
      <c r="N42" s="61">
        <f>SUM(N39:N41)</f>
        <v>751219.8</v>
      </c>
    </row>
    <row r="43" spans="1:14" ht="14.45" customHeight="1">
      <c r="A43" s="58"/>
      <c r="B43" s="211" t="s">
        <v>85</v>
      </c>
      <c r="C43" s="219"/>
      <c r="D43" s="219"/>
      <c r="E43" s="219"/>
      <c r="F43" s="219"/>
      <c r="G43" s="219"/>
      <c r="H43" s="219"/>
      <c r="I43" s="219"/>
      <c r="J43" s="219"/>
      <c r="K43" s="219"/>
      <c r="L43" s="219"/>
      <c r="M43" s="219"/>
      <c r="N43" s="213"/>
    </row>
    <row r="44" spans="1:14" ht="14.45" customHeight="1">
      <c r="A44" s="58"/>
      <c r="B44" s="46" t="s">
        <v>261</v>
      </c>
      <c r="C44" s="59" t="s">
        <v>262</v>
      </c>
      <c r="D44" s="63">
        <v>10.5</v>
      </c>
      <c r="E44" s="63">
        <v>10.9</v>
      </c>
      <c r="F44" s="63">
        <v>10.5</v>
      </c>
      <c r="G44" s="63">
        <v>10.85</v>
      </c>
      <c r="H44" s="63">
        <v>10.49</v>
      </c>
      <c r="I44" s="95">
        <v>10.85</v>
      </c>
      <c r="J44" s="95">
        <v>10.5</v>
      </c>
      <c r="K44" s="98">
        <v>3.33</v>
      </c>
      <c r="L44" s="99">
        <v>13</v>
      </c>
      <c r="M44" s="100">
        <v>178678</v>
      </c>
      <c r="N44" s="100">
        <v>1938043.35</v>
      </c>
    </row>
    <row r="45" spans="1:14" ht="14.45" customHeight="1">
      <c r="A45" s="58"/>
      <c r="B45" s="46" t="s">
        <v>87</v>
      </c>
      <c r="C45" s="59" t="s">
        <v>43</v>
      </c>
      <c r="D45" s="63">
        <v>0.37</v>
      </c>
      <c r="E45" s="63">
        <v>0.37</v>
      </c>
      <c r="F45" s="63">
        <v>0.37</v>
      </c>
      <c r="G45" s="63">
        <v>0.37</v>
      </c>
      <c r="H45" s="63">
        <v>0.37</v>
      </c>
      <c r="I45" s="95">
        <v>0.37</v>
      </c>
      <c r="J45" s="95">
        <v>0.37</v>
      </c>
      <c r="K45" s="98">
        <v>0</v>
      </c>
      <c r="L45" s="99">
        <v>7</v>
      </c>
      <c r="M45" s="100">
        <v>3018789</v>
      </c>
      <c r="N45" s="100">
        <v>1116951.93</v>
      </c>
    </row>
    <row r="46" spans="1:14" ht="14.45" customHeight="1">
      <c r="A46" s="58"/>
      <c r="B46" s="214" t="s">
        <v>217</v>
      </c>
      <c r="C46" s="215"/>
      <c r="D46" s="216"/>
      <c r="E46" s="220"/>
      <c r="F46" s="220"/>
      <c r="G46" s="220"/>
      <c r="H46" s="220"/>
      <c r="I46" s="220"/>
      <c r="J46" s="220"/>
      <c r="K46" s="218"/>
      <c r="L46" s="64">
        <f>SUM(L44:L45)</f>
        <v>20</v>
      </c>
      <c r="M46" s="61">
        <f>SUM(M44:M45)</f>
        <v>3197467</v>
      </c>
      <c r="N46" s="61">
        <f>SUM(N44:N45)</f>
        <v>3054995.2800000003</v>
      </c>
    </row>
    <row r="47" spans="1:14" s="52" customFormat="1" ht="14.45" customHeight="1">
      <c r="B47" s="66" t="s">
        <v>32</v>
      </c>
      <c r="C47" s="205"/>
      <c r="D47" s="221"/>
      <c r="E47" s="221"/>
      <c r="F47" s="221"/>
      <c r="G47" s="221"/>
      <c r="H47" s="221"/>
      <c r="I47" s="221"/>
      <c r="J47" s="221"/>
      <c r="K47" s="207"/>
      <c r="L47" s="67">
        <f>L46+L42+L37+L28+L19+L15+L22</f>
        <v>765</v>
      </c>
      <c r="M47" s="67">
        <f>M46+M42+M37+M28+M19+M15+M22</f>
        <v>714586452</v>
      </c>
      <c r="N47" s="67">
        <f>N46+N42+N37+N28+N19+N15+N22</f>
        <v>860934122.43999994</v>
      </c>
    </row>
    <row r="48" spans="1:14" s="52" customFormat="1" ht="22.5" customHeight="1">
      <c r="A48" s="51"/>
      <c r="B48" s="208" t="s">
        <v>324</v>
      </c>
      <c r="C48" s="209"/>
      <c r="D48" s="209"/>
      <c r="E48" s="209"/>
      <c r="F48" s="209"/>
      <c r="G48" s="209"/>
      <c r="H48" s="209"/>
      <c r="I48" s="209"/>
      <c r="J48" s="209"/>
      <c r="K48" s="209"/>
      <c r="L48" s="209"/>
      <c r="M48" s="209"/>
      <c r="N48" s="210"/>
    </row>
    <row r="49" spans="1:14" s="52" customFormat="1" ht="41.25" customHeight="1">
      <c r="B49" s="53" t="s">
        <v>15</v>
      </c>
      <c r="C49" s="54" t="s">
        <v>20</v>
      </c>
      <c r="D49" s="54" t="s">
        <v>21</v>
      </c>
      <c r="E49" s="54" t="s">
        <v>22</v>
      </c>
      <c r="F49" s="54" t="s">
        <v>23</v>
      </c>
      <c r="G49" s="54" t="s">
        <v>24</v>
      </c>
      <c r="H49" s="54" t="s">
        <v>25</v>
      </c>
      <c r="I49" s="54" t="s">
        <v>19</v>
      </c>
      <c r="J49" s="54" t="s">
        <v>26</v>
      </c>
      <c r="K49" s="55" t="s">
        <v>27</v>
      </c>
      <c r="L49" s="56" t="s">
        <v>28</v>
      </c>
      <c r="M49" s="56" t="s">
        <v>18</v>
      </c>
      <c r="N49" s="57" t="s">
        <v>7</v>
      </c>
    </row>
    <row r="50" spans="1:14" s="52" customFormat="1" ht="15" customHeight="1">
      <c r="B50" s="211" t="s">
        <v>29</v>
      </c>
      <c r="C50" s="219"/>
      <c r="D50" s="219"/>
      <c r="E50" s="219"/>
      <c r="F50" s="219"/>
      <c r="G50" s="219"/>
      <c r="H50" s="219"/>
      <c r="I50" s="219"/>
      <c r="J50" s="219"/>
      <c r="K50" s="219"/>
      <c r="L50" s="219"/>
      <c r="M50" s="219"/>
      <c r="N50" s="213"/>
    </row>
    <row r="51" spans="1:14" ht="15" customHeight="1">
      <c r="A51" s="58"/>
      <c r="B51" s="46" t="s">
        <v>164</v>
      </c>
      <c r="C51" s="59" t="s">
        <v>165</v>
      </c>
      <c r="D51" s="121">
        <v>0.1</v>
      </c>
      <c r="E51" s="121">
        <v>0.1</v>
      </c>
      <c r="F51" s="121">
        <v>0.1</v>
      </c>
      <c r="G51" s="121">
        <v>0.1</v>
      </c>
      <c r="H51" s="121">
        <v>0.1</v>
      </c>
      <c r="I51" s="121">
        <v>0.1</v>
      </c>
      <c r="J51" s="121">
        <v>0.1</v>
      </c>
      <c r="K51" s="122">
        <v>0</v>
      </c>
      <c r="L51" s="119">
        <v>1</v>
      </c>
      <c r="M51" s="120">
        <v>100000</v>
      </c>
      <c r="N51" s="120">
        <v>10000</v>
      </c>
    </row>
    <row r="52" spans="1:14" ht="15" customHeight="1">
      <c r="A52" s="58"/>
      <c r="B52" s="46" t="s">
        <v>205</v>
      </c>
      <c r="C52" s="59" t="s">
        <v>206</v>
      </c>
      <c r="D52" s="121">
        <v>0.59</v>
      </c>
      <c r="E52" s="121">
        <v>0.59</v>
      </c>
      <c r="F52" s="121">
        <v>0.59</v>
      </c>
      <c r="G52" s="121">
        <v>0.59</v>
      </c>
      <c r="H52" s="121">
        <v>0.59</v>
      </c>
      <c r="I52" s="121">
        <v>0.59</v>
      </c>
      <c r="J52" s="121">
        <v>0.59</v>
      </c>
      <c r="K52" s="122">
        <v>0</v>
      </c>
      <c r="L52" s="119">
        <v>5</v>
      </c>
      <c r="M52" s="120">
        <v>1555000</v>
      </c>
      <c r="N52" s="120">
        <v>917450</v>
      </c>
    </row>
    <row r="53" spans="1:14" ht="15" customHeight="1">
      <c r="A53" s="58"/>
      <c r="B53" s="46" t="s">
        <v>177</v>
      </c>
      <c r="C53" s="59" t="s">
        <v>176</v>
      </c>
      <c r="D53" s="121">
        <v>0.31</v>
      </c>
      <c r="E53" s="121">
        <v>0.31</v>
      </c>
      <c r="F53" s="121">
        <v>0.31</v>
      </c>
      <c r="G53" s="121">
        <v>0.31</v>
      </c>
      <c r="H53" s="121">
        <v>0.31</v>
      </c>
      <c r="I53" s="121">
        <v>0.31</v>
      </c>
      <c r="J53" s="121">
        <v>0.31</v>
      </c>
      <c r="K53" s="122">
        <v>0</v>
      </c>
      <c r="L53" s="119">
        <v>1</v>
      </c>
      <c r="M53" s="120">
        <v>25000</v>
      </c>
      <c r="N53" s="120">
        <v>7750</v>
      </c>
    </row>
    <row r="54" spans="1:14" ht="15" customHeight="1">
      <c r="A54" s="58"/>
      <c r="B54" s="214" t="s">
        <v>89</v>
      </c>
      <c r="C54" s="215"/>
      <c r="D54" s="216"/>
      <c r="E54" s="220"/>
      <c r="F54" s="220"/>
      <c r="G54" s="220"/>
      <c r="H54" s="220"/>
      <c r="I54" s="220"/>
      <c r="J54" s="220"/>
      <c r="K54" s="218"/>
      <c r="L54" s="65">
        <f>SUM(L51:L53)</f>
        <v>7</v>
      </c>
      <c r="M54" s="65">
        <f>SUM(M51:M53)</f>
        <v>1680000</v>
      </c>
      <c r="N54" s="65">
        <f>SUM(N51:N53)</f>
        <v>935200</v>
      </c>
    </row>
    <row r="55" spans="1:14" ht="15" customHeight="1">
      <c r="A55" s="58"/>
      <c r="B55" s="211" t="s">
        <v>180</v>
      </c>
      <c r="C55" s="219"/>
      <c r="D55" s="219"/>
      <c r="E55" s="219"/>
      <c r="F55" s="219"/>
      <c r="G55" s="219" t="s">
        <v>180</v>
      </c>
      <c r="H55" s="219"/>
      <c r="I55" s="219"/>
      <c r="J55" s="219"/>
      <c r="K55" s="219"/>
      <c r="L55" s="219"/>
      <c r="M55" s="219"/>
      <c r="N55" s="213"/>
    </row>
    <row r="56" spans="1:14" ht="15" customHeight="1">
      <c r="A56" s="58"/>
      <c r="B56" s="46" t="s">
        <v>179</v>
      </c>
      <c r="C56" s="59" t="s">
        <v>178</v>
      </c>
      <c r="D56" s="121">
        <v>1.2</v>
      </c>
      <c r="E56" s="81">
        <v>1.2</v>
      </c>
      <c r="F56" s="81">
        <v>1.2</v>
      </c>
      <c r="G56" s="86">
        <v>1.2</v>
      </c>
      <c r="H56" s="81">
        <v>1.2</v>
      </c>
      <c r="I56" s="86">
        <v>1.2</v>
      </c>
      <c r="J56" s="81">
        <v>1.2</v>
      </c>
      <c r="K56" s="82">
        <v>0</v>
      </c>
      <c r="L56" s="83">
        <v>1</v>
      </c>
      <c r="M56" s="84">
        <v>903</v>
      </c>
      <c r="N56" s="84">
        <v>1083.5999999999999</v>
      </c>
    </row>
    <row r="57" spans="1:14" ht="15" customHeight="1">
      <c r="A57" s="58"/>
      <c r="B57" s="214" t="s">
        <v>326</v>
      </c>
      <c r="C57" s="215"/>
      <c r="D57" s="216"/>
      <c r="E57" s="220"/>
      <c r="F57" s="220"/>
      <c r="G57" s="220"/>
      <c r="H57" s="220"/>
      <c r="I57" s="220"/>
      <c r="J57" s="220"/>
      <c r="K57" s="218"/>
      <c r="L57" s="65">
        <f>SUM(L56)</f>
        <v>1</v>
      </c>
      <c r="M57" s="65">
        <f>SUM(M56)</f>
        <v>903</v>
      </c>
      <c r="N57" s="65">
        <f>SUM(N56)</f>
        <v>1083.5999999999999</v>
      </c>
    </row>
    <row r="58" spans="1:14" ht="15" customHeight="1">
      <c r="A58" s="58"/>
      <c r="B58" s="211" t="s">
        <v>84</v>
      </c>
      <c r="C58" s="219"/>
      <c r="D58" s="219"/>
      <c r="E58" s="219"/>
      <c r="F58" s="219"/>
      <c r="G58" s="219"/>
      <c r="H58" s="219"/>
      <c r="I58" s="219"/>
      <c r="J58" s="219"/>
      <c r="K58" s="219"/>
      <c r="L58" s="219"/>
      <c r="M58" s="219"/>
      <c r="N58" s="213"/>
    </row>
    <row r="59" spans="1:14" ht="15" customHeight="1">
      <c r="A59" s="58"/>
      <c r="B59" s="46" t="s">
        <v>33</v>
      </c>
      <c r="C59" s="59" t="s">
        <v>34</v>
      </c>
      <c r="D59" s="81">
        <v>1.74</v>
      </c>
      <c r="E59" s="81">
        <v>1.76</v>
      </c>
      <c r="F59" s="81">
        <v>1.74</v>
      </c>
      <c r="G59" s="86">
        <v>1.75</v>
      </c>
      <c r="H59" s="86">
        <v>1.76</v>
      </c>
      <c r="I59" s="86">
        <v>1.76</v>
      </c>
      <c r="J59" s="81">
        <v>1.77</v>
      </c>
      <c r="K59" s="82">
        <v>-0.56000000000000005</v>
      </c>
      <c r="L59" s="83">
        <v>7</v>
      </c>
      <c r="M59" s="84">
        <v>750525</v>
      </c>
      <c r="N59" s="84">
        <v>1310913.5</v>
      </c>
    </row>
    <row r="60" spans="1:14" ht="15" customHeight="1">
      <c r="A60" s="58"/>
      <c r="B60" s="214" t="s">
        <v>91</v>
      </c>
      <c r="C60" s="215"/>
      <c r="D60" s="216"/>
      <c r="E60" s="220"/>
      <c r="F60" s="220"/>
      <c r="G60" s="220"/>
      <c r="H60" s="220"/>
      <c r="I60" s="220"/>
      <c r="J60" s="220"/>
      <c r="K60" s="218"/>
      <c r="L60" s="65">
        <f>SUM(L58:L59)</f>
        <v>7</v>
      </c>
      <c r="M60" s="65">
        <f>SUM(M58:M59)</f>
        <v>750525</v>
      </c>
      <c r="N60" s="65">
        <f>SUM(N58:N59)</f>
        <v>1310913.5</v>
      </c>
    </row>
    <row r="61" spans="1:14" ht="15" customHeight="1">
      <c r="A61" s="58"/>
      <c r="B61" s="211" t="s">
        <v>84</v>
      </c>
      <c r="C61" s="219"/>
      <c r="D61" s="219"/>
      <c r="E61" s="219"/>
      <c r="F61" s="219"/>
      <c r="G61" s="219"/>
      <c r="H61" s="219"/>
      <c r="I61" s="219"/>
      <c r="J61" s="219"/>
      <c r="K61" s="219"/>
      <c r="L61" s="219"/>
      <c r="M61" s="219"/>
      <c r="N61" s="213"/>
    </row>
    <row r="62" spans="1:14" ht="15" customHeight="1">
      <c r="A62" s="58"/>
      <c r="B62" s="46" t="s">
        <v>35</v>
      </c>
      <c r="C62" s="59" t="s">
        <v>36</v>
      </c>
      <c r="D62" s="86">
        <v>2.8</v>
      </c>
      <c r="E62" s="86">
        <v>2.83</v>
      </c>
      <c r="F62" s="86">
        <v>2.76</v>
      </c>
      <c r="G62" s="86">
        <v>2.78</v>
      </c>
      <c r="H62" s="86">
        <v>2.83</v>
      </c>
      <c r="I62" s="86">
        <v>2.82</v>
      </c>
      <c r="J62" s="86">
        <v>2.8</v>
      </c>
      <c r="K62" s="91">
        <v>0.71</v>
      </c>
      <c r="L62" s="92">
        <v>8</v>
      </c>
      <c r="M62" s="93">
        <v>570000</v>
      </c>
      <c r="N62" s="93">
        <v>1583500</v>
      </c>
    </row>
    <row r="63" spans="1:14" ht="15" customHeight="1">
      <c r="A63" s="58"/>
      <c r="B63" s="214" t="s">
        <v>91</v>
      </c>
      <c r="C63" s="215"/>
      <c r="D63" s="216"/>
      <c r="E63" s="220"/>
      <c r="F63" s="220"/>
      <c r="G63" s="220"/>
      <c r="H63" s="220"/>
      <c r="I63" s="220"/>
      <c r="J63" s="220"/>
      <c r="K63" s="218"/>
      <c r="L63" s="65">
        <f>SUM(L62:L62)</f>
        <v>8</v>
      </c>
      <c r="M63" s="65">
        <f>SUM(M62:M62)</f>
        <v>570000</v>
      </c>
      <c r="N63" s="65">
        <f>SUM(N62:N62)</f>
        <v>1583500</v>
      </c>
    </row>
    <row r="64" spans="1:14" s="52" customFormat="1" ht="14.45" customHeight="1">
      <c r="B64" s="66" t="s">
        <v>135</v>
      </c>
      <c r="C64" s="205"/>
      <c r="D64" s="206"/>
      <c r="E64" s="206"/>
      <c r="F64" s="206"/>
      <c r="G64" s="206"/>
      <c r="H64" s="206"/>
      <c r="I64" s="206"/>
      <c r="J64" s="206"/>
      <c r="K64" s="207"/>
      <c r="L64" s="67">
        <f>L63+L54+L60+L57</f>
        <v>23</v>
      </c>
      <c r="M64" s="67">
        <f t="shared" ref="M64:N64" si="0">M63+M54+M60+M57</f>
        <v>3001428</v>
      </c>
      <c r="N64" s="67">
        <f t="shared" si="0"/>
        <v>3830697.1</v>
      </c>
    </row>
    <row r="65" spans="1:14" s="52" customFormat="1" ht="19.5" customHeight="1">
      <c r="A65" s="51"/>
      <c r="B65" s="208" t="s">
        <v>325</v>
      </c>
      <c r="C65" s="209"/>
      <c r="D65" s="209"/>
      <c r="E65" s="209"/>
      <c r="F65" s="209"/>
      <c r="G65" s="209"/>
      <c r="H65" s="209"/>
      <c r="I65" s="209"/>
      <c r="J65" s="209"/>
      <c r="K65" s="209"/>
      <c r="L65" s="209"/>
      <c r="M65" s="209"/>
      <c r="N65" s="210"/>
    </row>
    <row r="66" spans="1:14" s="52" customFormat="1" ht="48" customHeight="1">
      <c r="B66" s="53" t="s">
        <v>15</v>
      </c>
      <c r="C66" s="54" t="s">
        <v>20</v>
      </c>
      <c r="D66" s="54" t="s">
        <v>21</v>
      </c>
      <c r="E66" s="54" t="s">
        <v>22</v>
      </c>
      <c r="F66" s="54" t="s">
        <v>23</v>
      </c>
      <c r="G66" s="54" t="s">
        <v>24</v>
      </c>
      <c r="H66" s="54" t="s">
        <v>25</v>
      </c>
      <c r="I66" s="54" t="s">
        <v>19</v>
      </c>
      <c r="J66" s="54" t="s">
        <v>26</v>
      </c>
      <c r="K66" s="55" t="s">
        <v>27</v>
      </c>
      <c r="L66" s="56" t="s">
        <v>28</v>
      </c>
      <c r="M66" s="56" t="s">
        <v>18</v>
      </c>
      <c r="N66" s="57" t="s">
        <v>7</v>
      </c>
    </row>
    <row r="67" spans="1:14" ht="15" customHeight="1">
      <c r="A67" s="58"/>
      <c r="B67" s="211" t="s">
        <v>84</v>
      </c>
      <c r="C67" s="219"/>
      <c r="D67" s="219"/>
      <c r="E67" s="219"/>
      <c r="F67" s="219"/>
      <c r="G67" s="219"/>
      <c r="H67" s="219"/>
      <c r="I67" s="219"/>
      <c r="J67" s="219"/>
      <c r="K67" s="219"/>
      <c r="L67" s="219"/>
      <c r="M67" s="219"/>
      <c r="N67" s="213"/>
    </row>
    <row r="68" spans="1:14" ht="15" customHeight="1">
      <c r="A68" s="58"/>
      <c r="B68" s="46" t="s">
        <v>230</v>
      </c>
      <c r="C68" s="59" t="s">
        <v>231</v>
      </c>
      <c r="D68" s="86">
        <v>1.27</v>
      </c>
      <c r="E68" s="86">
        <v>1.31</v>
      </c>
      <c r="F68" s="86">
        <v>1.27</v>
      </c>
      <c r="G68" s="86">
        <v>1.29</v>
      </c>
      <c r="H68" s="86">
        <v>1.25</v>
      </c>
      <c r="I68" s="86">
        <v>1.31</v>
      </c>
      <c r="J68" s="86">
        <v>1.25</v>
      </c>
      <c r="K68" s="91">
        <v>4.8</v>
      </c>
      <c r="L68" s="92">
        <v>13</v>
      </c>
      <c r="M68" s="93">
        <v>666580</v>
      </c>
      <c r="N68" s="93">
        <v>863136.85</v>
      </c>
    </row>
    <row r="69" spans="1:14" ht="15" customHeight="1">
      <c r="A69" s="58"/>
      <c r="B69" s="46" t="s">
        <v>86</v>
      </c>
      <c r="C69" s="59" t="s">
        <v>42</v>
      </c>
      <c r="D69" s="86">
        <v>1.74</v>
      </c>
      <c r="E69" s="86">
        <v>1.74</v>
      </c>
      <c r="F69" s="86">
        <v>1.74</v>
      </c>
      <c r="G69" s="86">
        <v>1.74</v>
      </c>
      <c r="H69" s="86">
        <v>1.69</v>
      </c>
      <c r="I69" s="86">
        <v>1.74</v>
      </c>
      <c r="J69" s="86">
        <v>1.76</v>
      </c>
      <c r="K69" s="91">
        <v>-1.1399999999999999</v>
      </c>
      <c r="L69" s="92">
        <v>1</v>
      </c>
      <c r="M69" s="93">
        <v>9036</v>
      </c>
      <c r="N69" s="93">
        <v>15722.64</v>
      </c>
    </row>
    <row r="70" spans="1:14" ht="15" customHeight="1">
      <c r="A70" s="58"/>
      <c r="B70" s="214" t="s">
        <v>91</v>
      </c>
      <c r="C70" s="215"/>
      <c r="D70" s="216"/>
      <c r="E70" s="220"/>
      <c r="F70" s="220"/>
      <c r="G70" s="220"/>
      <c r="H70" s="220"/>
      <c r="I70" s="220"/>
      <c r="J70" s="220"/>
      <c r="K70" s="218"/>
      <c r="L70" s="65">
        <f>SUM(L68:L69)</f>
        <v>14</v>
      </c>
      <c r="M70" s="65">
        <f>SUM(M68:M69)</f>
        <v>675616</v>
      </c>
      <c r="N70" s="65">
        <f>SUM(N68:N69)</f>
        <v>878859.49</v>
      </c>
    </row>
    <row r="71" spans="1:14" ht="15" customHeight="1">
      <c r="A71" s="58"/>
      <c r="B71" s="211" t="s">
        <v>84</v>
      </c>
      <c r="C71" s="212"/>
      <c r="D71" s="212"/>
      <c r="E71" s="212"/>
      <c r="F71" s="212"/>
      <c r="G71" s="212"/>
      <c r="H71" s="212"/>
      <c r="I71" s="212"/>
      <c r="J71" s="212"/>
      <c r="K71" s="212"/>
      <c r="L71" s="212"/>
      <c r="M71" s="212"/>
      <c r="N71" s="213"/>
    </row>
    <row r="72" spans="1:14" ht="15" customHeight="1">
      <c r="A72" s="58"/>
      <c r="B72" s="101" t="s">
        <v>311</v>
      </c>
      <c r="C72" s="102" t="s">
        <v>312</v>
      </c>
      <c r="D72" s="94">
        <v>1.6</v>
      </c>
      <c r="E72" s="94">
        <v>1.6</v>
      </c>
      <c r="F72" s="95">
        <v>1.6</v>
      </c>
      <c r="G72" s="95">
        <v>1.6</v>
      </c>
      <c r="H72" s="95">
        <v>1.6</v>
      </c>
      <c r="I72" s="95">
        <v>1.6</v>
      </c>
      <c r="J72" s="95">
        <v>1.6</v>
      </c>
      <c r="K72" s="98">
        <v>0</v>
      </c>
      <c r="L72" s="99">
        <v>1</v>
      </c>
      <c r="M72" s="100">
        <v>40000</v>
      </c>
      <c r="N72" s="100">
        <v>64000</v>
      </c>
    </row>
    <row r="73" spans="1:14" ht="15" customHeight="1">
      <c r="A73" s="58"/>
      <c r="B73" s="101" t="s">
        <v>170</v>
      </c>
      <c r="C73" s="102" t="s">
        <v>171</v>
      </c>
      <c r="D73" s="94">
        <v>1.41</v>
      </c>
      <c r="E73" s="121">
        <v>1.41</v>
      </c>
      <c r="F73" s="121">
        <v>1.4</v>
      </c>
      <c r="G73" s="121">
        <v>1.41</v>
      </c>
      <c r="H73" s="94">
        <v>1.41</v>
      </c>
      <c r="I73" s="121">
        <v>1.4</v>
      </c>
      <c r="J73" s="121">
        <v>1.41</v>
      </c>
      <c r="K73" s="122">
        <v>-0.71</v>
      </c>
      <c r="L73" s="119">
        <v>3</v>
      </c>
      <c r="M73" s="120">
        <v>111000</v>
      </c>
      <c r="N73" s="120">
        <v>156400</v>
      </c>
    </row>
    <row r="74" spans="1:14" ht="15" customHeight="1">
      <c r="A74" s="58"/>
      <c r="B74" s="101" t="s">
        <v>282</v>
      </c>
      <c r="C74" s="102" t="s">
        <v>281</v>
      </c>
      <c r="D74" s="94">
        <v>2.61</v>
      </c>
      <c r="E74" s="94">
        <v>2.61</v>
      </c>
      <c r="F74" s="95">
        <v>2.59</v>
      </c>
      <c r="G74" s="95">
        <v>2.59</v>
      </c>
      <c r="H74" s="95">
        <v>2.61</v>
      </c>
      <c r="I74" s="95">
        <v>2.6</v>
      </c>
      <c r="J74" s="95">
        <v>2.61</v>
      </c>
      <c r="K74" s="98">
        <v>-0.38</v>
      </c>
      <c r="L74" s="99">
        <v>7</v>
      </c>
      <c r="M74" s="100">
        <v>1259061</v>
      </c>
      <c r="N74" s="100">
        <v>3264562.45</v>
      </c>
    </row>
    <row r="75" spans="1:14" ht="15" customHeight="1">
      <c r="A75" s="58"/>
      <c r="B75" s="101" t="s">
        <v>244</v>
      </c>
      <c r="C75" s="102" t="s">
        <v>245</v>
      </c>
      <c r="D75" s="94">
        <v>1.89</v>
      </c>
      <c r="E75" s="121">
        <v>1.89</v>
      </c>
      <c r="F75" s="121">
        <v>1.89</v>
      </c>
      <c r="G75" s="121">
        <v>1.89</v>
      </c>
      <c r="H75" s="121">
        <v>1.89</v>
      </c>
      <c r="I75" s="121">
        <v>1.89</v>
      </c>
      <c r="J75" s="121">
        <v>1.89</v>
      </c>
      <c r="K75" s="122">
        <v>0</v>
      </c>
      <c r="L75" s="119">
        <v>6</v>
      </c>
      <c r="M75" s="120">
        <v>1757889</v>
      </c>
      <c r="N75" s="120">
        <v>3322410.21</v>
      </c>
    </row>
    <row r="76" spans="1:14" ht="15" customHeight="1">
      <c r="A76" s="58"/>
      <c r="B76" s="101" t="s">
        <v>38</v>
      </c>
      <c r="C76" s="102" t="s">
        <v>39</v>
      </c>
      <c r="D76" s="94">
        <v>1.2</v>
      </c>
      <c r="E76" s="94">
        <v>1.2</v>
      </c>
      <c r="F76" s="95">
        <v>1.2</v>
      </c>
      <c r="G76" s="95">
        <v>1.2</v>
      </c>
      <c r="H76" s="95">
        <v>1.2</v>
      </c>
      <c r="I76" s="95">
        <v>1.2</v>
      </c>
      <c r="J76" s="95">
        <v>1.2</v>
      </c>
      <c r="K76" s="98">
        <v>0</v>
      </c>
      <c r="L76" s="99">
        <v>10</v>
      </c>
      <c r="M76" s="100">
        <v>6250000</v>
      </c>
      <c r="N76" s="100">
        <v>7500000</v>
      </c>
    </row>
    <row r="77" spans="1:14" ht="15" customHeight="1">
      <c r="A77" s="58"/>
      <c r="B77" s="214" t="s">
        <v>91</v>
      </c>
      <c r="C77" s="215"/>
      <c r="D77" s="216"/>
      <c r="E77" s="217"/>
      <c r="F77" s="217"/>
      <c r="G77" s="217"/>
      <c r="H77" s="217"/>
      <c r="I77" s="217"/>
      <c r="J77" s="217"/>
      <c r="K77" s="218"/>
      <c r="L77" s="65">
        <f>SUM(L72:L76)</f>
        <v>27</v>
      </c>
      <c r="M77" s="65">
        <f>SUM(M72:M76)</f>
        <v>9417950</v>
      </c>
      <c r="N77" s="65">
        <f>SUM(N72:N76)</f>
        <v>14307372.66</v>
      </c>
    </row>
    <row r="78" spans="1:14" ht="15" customHeight="1">
      <c r="A78" s="58"/>
      <c r="B78" s="211" t="s">
        <v>31</v>
      </c>
      <c r="C78" s="212"/>
      <c r="D78" s="212"/>
      <c r="E78" s="212"/>
      <c r="F78" s="212"/>
      <c r="G78" s="212"/>
      <c r="H78" s="212"/>
      <c r="I78" s="212"/>
      <c r="J78" s="212"/>
      <c r="K78" s="212"/>
      <c r="L78" s="212"/>
      <c r="M78" s="212"/>
      <c r="N78" s="213"/>
    </row>
    <row r="79" spans="1:14" ht="15" customHeight="1">
      <c r="A79" s="58"/>
      <c r="B79" s="101" t="s">
        <v>269</v>
      </c>
      <c r="C79" s="102" t="s">
        <v>270</v>
      </c>
      <c r="D79" s="81">
        <v>18.25</v>
      </c>
      <c r="E79" s="81">
        <v>18.350000000000001</v>
      </c>
      <c r="F79" s="81">
        <v>18.25</v>
      </c>
      <c r="G79" s="86">
        <v>18.32</v>
      </c>
      <c r="H79" s="86">
        <v>18.260000000000002</v>
      </c>
      <c r="I79" s="86">
        <v>18.350000000000001</v>
      </c>
      <c r="J79" s="81">
        <v>18.25</v>
      </c>
      <c r="K79" s="82">
        <v>0.55000000000000004</v>
      </c>
      <c r="L79" s="83">
        <v>14</v>
      </c>
      <c r="M79" s="84">
        <v>102444</v>
      </c>
      <c r="N79" s="84">
        <v>1877099.5</v>
      </c>
    </row>
    <row r="80" spans="1:14" ht="15" customHeight="1">
      <c r="A80" s="58"/>
      <c r="B80" s="214" t="s">
        <v>92</v>
      </c>
      <c r="C80" s="215"/>
      <c r="D80" s="216"/>
      <c r="E80" s="217"/>
      <c r="F80" s="217"/>
      <c r="G80" s="217"/>
      <c r="H80" s="217"/>
      <c r="I80" s="217"/>
      <c r="J80" s="217"/>
      <c r="K80" s="218"/>
      <c r="L80" s="65">
        <f>L79</f>
        <v>14</v>
      </c>
      <c r="M80" s="65">
        <f t="shared" ref="M80:N80" si="1">M79</f>
        <v>102444</v>
      </c>
      <c r="N80" s="65">
        <f t="shared" si="1"/>
        <v>1877099.5</v>
      </c>
    </row>
    <row r="81" spans="1:14" ht="15" customHeight="1">
      <c r="A81" s="58"/>
      <c r="B81" s="211" t="s">
        <v>85</v>
      </c>
      <c r="C81" s="212"/>
      <c r="D81" s="212"/>
      <c r="E81" s="212"/>
      <c r="F81" s="212"/>
      <c r="G81" s="212"/>
      <c r="H81" s="212"/>
      <c r="I81" s="212"/>
      <c r="J81" s="212"/>
      <c r="K81" s="212"/>
      <c r="L81" s="212"/>
      <c r="M81" s="212"/>
      <c r="N81" s="213"/>
    </row>
    <row r="82" spans="1:14" ht="15" customHeight="1">
      <c r="A82" s="58"/>
      <c r="B82" s="46" t="s">
        <v>224</v>
      </c>
      <c r="C82" s="59" t="s">
        <v>225</v>
      </c>
      <c r="D82" s="63">
        <v>4.8899999999999997</v>
      </c>
      <c r="E82" s="81">
        <v>4.8899999999999997</v>
      </c>
      <c r="F82" s="81">
        <v>4.87</v>
      </c>
      <c r="G82" s="81">
        <v>4.88</v>
      </c>
      <c r="H82" s="81">
        <v>4.8899999999999997</v>
      </c>
      <c r="I82" s="81">
        <v>4.87</v>
      </c>
      <c r="J82" s="81">
        <v>4.8899999999999997</v>
      </c>
      <c r="K82" s="103">
        <v>-0.41</v>
      </c>
      <c r="L82" s="83">
        <v>12</v>
      </c>
      <c r="M82" s="84">
        <v>410177</v>
      </c>
      <c r="N82" s="84">
        <v>2003615.53</v>
      </c>
    </row>
    <row r="83" spans="1:14" ht="15" customHeight="1">
      <c r="A83" s="58"/>
      <c r="B83" s="214" t="s">
        <v>217</v>
      </c>
      <c r="C83" s="215"/>
      <c r="D83" s="216"/>
      <c r="E83" s="217"/>
      <c r="F83" s="217"/>
      <c r="G83" s="217"/>
      <c r="H83" s="217"/>
      <c r="I83" s="217"/>
      <c r="J83" s="217"/>
      <c r="K83" s="218"/>
      <c r="L83" s="64">
        <f>L82</f>
        <v>12</v>
      </c>
      <c r="M83" s="64">
        <f t="shared" ref="M83:N83" si="2">M82</f>
        <v>410177</v>
      </c>
      <c r="N83" s="84">
        <f t="shared" si="2"/>
        <v>2003615.53</v>
      </c>
    </row>
    <row r="84" spans="1:14" s="52" customFormat="1" ht="15" customHeight="1">
      <c r="B84" s="66" t="s">
        <v>71</v>
      </c>
      <c r="C84" s="205"/>
      <c r="D84" s="206"/>
      <c r="E84" s="206"/>
      <c r="F84" s="206"/>
      <c r="G84" s="206"/>
      <c r="H84" s="206"/>
      <c r="I84" s="206"/>
      <c r="J84" s="206"/>
      <c r="K84" s="207"/>
      <c r="L84" s="67">
        <f>L83+L80+L77+L70</f>
        <v>67</v>
      </c>
      <c r="M84" s="67">
        <f>M83+M80+M77+M70</f>
        <v>10606187</v>
      </c>
      <c r="N84" s="67">
        <f>N83+N80+N77+N70</f>
        <v>19066947.18</v>
      </c>
    </row>
    <row r="85" spans="1:14" s="52" customFormat="1" ht="15" customHeight="1">
      <c r="B85" s="66" t="s">
        <v>40</v>
      </c>
      <c r="C85" s="205"/>
      <c r="D85" s="206"/>
      <c r="E85" s="206"/>
      <c r="F85" s="206"/>
      <c r="G85" s="206"/>
      <c r="H85" s="206"/>
      <c r="I85" s="206"/>
      <c r="J85" s="206"/>
      <c r="K85" s="207"/>
      <c r="L85" s="67">
        <f>L84+L64+L47</f>
        <v>855</v>
      </c>
      <c r="M85" s="67">
        <f>M84+M64+M47</f>
        <v>728194067</v>
      </c>
      <c r="N85" s="67">
        <f>N84+N64+N47</f>
        <v>883831766.71999991</v>
      </c>
    </row>
    <row r="86" spans="1:14" ht="12.95" customHeight="1">
      <c r="A86" s="58"/>
      <c r="N86" s="72"/>
    </row>
    <row r="87" spans="1:14" s="52" customFormat="1" ht="18.75" customHeight="1">
      <c r="B87" s="58"/>
      <c r="C87" s="69"/>
      <c r="D87" s="58"/>
      <c r="E87" s="58"/>
      <c r="F87" s="58"/>
      <c r="G87" s="58"/>
      <c r="H87" s="58"/>
      <c r="I87" s="58"/>
      <c r="J87" s="70"/>
      <c r="K87" s="71"/>
      <c r="L87" s="72"/>
      <c r="M87" s="72"/>
      <c r="N87" s="73"/>
    </row>
    <row r="88" spans="1:14" s="52" customFormat="1" ht="18.75" customHeight="1">
      <c r="B88" s="58"/>
      <c r="C88" s="69"/>
      <c r="D88" s="58"/>
      <c r="E88" s="58"/>
      <c r="F88" s="58"/>
      <c r="G88" s="58"/>
      <c r="H88" s="58"/>
      <c r="I88" s="58"/>
      <c r="J88" s="70"/>
      <c r="K88" s="71"/>
      <c r="L88" s="72"/>
      <c r="M88" s="72"/>
      <c r="N88" s="73"/>
    </row>
    <row r="89" spans="1:14" ht="12.95" customHeight="1">
      <c r="A89" s="58"/>
    </row>
  </sheetData>
  <mergeCells count="52">
    <mergeCell ref="B63:C63"/>
    <mergeCell ref="D63:K63"/>
    <mergeCell ref="B48:N48"/>
    <mergeCell ref="B50:N50"/>
    <mergeCell ref="B54:C54"/>
    <mergeCell ref="D54:K54"/>
    <mergeCell ref="B61:N61"/>
    <mergeCell ref="B29:N29"/>
    <mergeCell ref="B58:N58"/>
    <mergeCell ref="B60:C60"/>
    <mergeCell ref="D60:K60"/>
    <mergeCell ref="B55:N55"/>
    <mergeCell ref="B57:C57"/>
    <mergeCell ref="D57:K57"/>
    <mergeCell ref="D37:K37"/>
    <mergeCell ref="B37:C37"/>
    <mergeCell ref="C47:K47"/>
    <mergeCell ref="B38:N38"/>
    <mergeCell ref="D42:K42"/>
    <mergeCell ref="B42:C42"/>
    <mergeCell ref="B43:N43"/>
    <mergeCell ref="B46:C46"/>
    <mergeCell ref="D46:K46"/>
    <mergeCell ref="B19:C19"/>
    <mergeCell ref="D19:K19"/>
    <mergeCell ref="B23:N23"/>
    <mergeCell ref="B28:C28"/>
    <mergeCell ref="D28:K28"/>
    <mergeCell ref="B20:N20"/>
    <mergeCell ref="B22:C22"/>
    <mergeCell ref="D22:K22"/>
    <mergeCell ref="B1:N1"/>
    <mergeCell ref="B3:N3"/>
    <mergeCell ref="B15:C15"/>
    <mergeCell ref="D15:K15"/>
    <mergeCell ref="B16:N16"/>
    <mergeCell ref="C64:K64"/>
    <mergeCell ref="C85:K85"/>
    <mergeCell ref="B65:N65"/>
    <mergeCell ref="C84:K84"/>
    <mergeCell ref="B71:N71"/>
    <mergeCell ref="B77:C77"/>
    <mergeCell ref="D77:K77"/>
    <mergeCell ref="B81:N81"/>
    <mergeCell ref="B83:C83"/>
    <mergeCell ref="D83:K83"/>
    <mergeCell ref="B80:C80"/>
    <mergeCell ref="D80:K80"/>
    <mergeCell ref="B78:N78"/>
    <mergeCell ref="B67:N67"/>
    <mergeCell ref="B70:C70"/>
    <mergeCell ref="D70:K70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9"/>
  <sheetViews>
    <sheetView topLeftCell="A40" zoomScale="115" zoomScaleNormal="115" workbookViewId="0">
      <selection activeCell="G49" sqref="G49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95" customHeight="1">
      <c r="A1" s="225" t="s">
        <v>321</v>
      </c>
      <c r="B1" s="225"/>
      <c r="C1" s="225"/>
      <c r="D1" s="225"/>
    </row>
    <row r="2" spans="1:4" ht="15.9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2.2" customHeight="1">
      <c r="A3" s="226" t="s">
        <v>29</v>
      </c>
      <c r="B3" s="227"/>
      <c r="C3" s="227"/>
      <c r="D3" s="228"/>
    </row>
    <row r="4" spans="1:4" ht="12.2" customHeight="1">
      <c r="A4" s="46" t="s">
        <v>229</v>
      </c>
      <c r="B4" s="59" t="s">
        <v>228</v>
      </c>
      <c r="C4" s="81">
        <v>0.22</v>
      </c>
      <c r="D4" s="121">
        <v>0.22</v>
      </c>
    </row>
    <row r="5" spans="1:4" ht="12.2" customHeight="1">
      <c r="A5" s="46" t="s">
        <v>195</v>
      </c>
      <c r="B5" s="59" t="s">
        <v>196</v>
      </c>
      <c r="C5" s="121">
        <v>0.25</v>
      </c>
      <c r="D5" s="121">
        <v>0.25</v>
      </c>
    </row>
    <row r="6" spans="1:4" ht="12.2" customHeight="1">
      <c r="A6" s="46" t="s">
        <v>277</v>
      </c>
      <c r="B6" s="59" t="s">
        <v>276</v>
      </c>
      <c r="C6" s="121">
        <v>0.14000000000000001</v>
      </c>
      <c r="D6" s="121">
        <v>0.14000000000000001</v>
      </c>
    </row>
    <row r="7" spans="1:4" ht="12.2" customHeight="1">
      <c r="A7" s="46" t="s">
        <v>145</v>
      </c>
      <c r="B7" s="59" t="s">
        <v>146</v>
      </c>
      <c r="C7" s="81">
        <v>1.1000000000000001</v>
      </c>
      <c r="D7" s="81">
        <v>1.1000000000000001</v>
      </c>
    </row>
    <row r="8" spans="1:4" ht="12.2" customHeight="1">
      <c r="A8" s="46" t="s">
        <v>222</v>
      </c>
      <c r="B8" s="59" t="s">
        <v>223</v>
      </c>
      <c r="C8" s="121">
        <v>0.05</v>
      </c>
      <c r="D8" s="121">
        <v>0.05</v>
      </c>
    </row>
    <row r="9" spans="1:4" ht="12.2" customHeight="1">
      <c r="A9" s="46" t="s">
        <v>260</v>
      </c>
      <c r="B9" s="59" t="s">
        <v>174</v>
      </c>
      <c r="C9" s="81">
        <v>0.17</v>
      </c>
      <c r="D9" s="81">
        <v>0.17</v>
      </c>
    </row>
    <row r="10" spans="1:4" ht="12.2" customHeight="1">
      <c r="A10" s="46" t="s">
        <v>193</v>
      </c>
      <c r="B10" s="59" t="s">
        <v>194</v>
      </c>
      <c r="C10" s="47">
        <v>0.78</v>
      </c>
      <c r="D10" s="47">
        <v>0.78</v>
      </c>
    </row>
    <row r="11" spans="1:4" ht="12.2" customHeight="1">
      <c r="A11" s="46" t="s">
        <v>183</v>
      </c>
      <c r="B11" s="59" t="s">
        <v>184</v>
      </c>
      <c r="C11" s="47">
        <v>2.2000000000000002</v>
      </c>
      <c r="D11" s="47">
        <v>2.2000000000000002</v>
      </c>
    </row>
    <row r="12" spans="1:4" ht="12.2" customHeight="1">
      <c r="A12" s="222" t="s">
        <v>94</v>
      </c>
      <c r="B12" s="223" t="s">
        <v>94</v>
      </c>
      <c r="C12" s="223"/>
      <c r="D12" s="224"/>
    </row>
    <row r="13" spans="1:4" ht="12.2" customHeight="1">
      <c r="A13" s="46" t="s">
        <v>297</v>
      </c>
      <c r="B13" s="59" t="s">
        <v>298</v>
      </c>
      <c r="C13" s="121">
        <v>0.9</v>
      </c>
      <c r="D13" s="121">
        <v>0.9</v>
      </c>
    </row>
    <row r="14" spans="1:4" ht="12.2" customHeight="1">
      <c r="A14" s="46" t="s">
        <v>137</v>
      </c>
      <c r="B14" s="59" t="s">
        <v>136</v>
      </c>
      <c r="C14" s="121">
        <v>0.78</v>
      </c>
      <c r="D14" s="121">
        <v>0.78</v>
      </c>
    </row>
    <row r="15" spans="1:4" ht="12.2" customHeight="1">
      <c r="A15" s="222" t="s">
        <v>83</v>
      </c>
      <c r="B15" s="223"/>
      <c r="C15" s="223"/>
      <c r="D15" s="224"/>
    </row>
    <row r="16" spans="1:4" ht="12.2" customHeight="1">
      <c r="A16" s="46" t="s">
        <v>96</v>
      </c>
      <c r="B16" s="59" t="s">
        <v>95</v>
      </c>
      <c r="C16" s="81">
        <v>7</v>
      </c>
      <c r="D16" s="121">
        <v>7</v>
      </c>
    </row>
    <row r="17" spans="1:4" ht="12.2" customHeight="1">
      <c r="A17" s="46" t="s">
        <v>207</v>
      </c>
      <c r="B17" s="59" t="s">
        <v>208</v>
      </c>
      <c r="C17" s="86">
        <v>0.71</v>
      </c>
      <c r="D17" s="86">
        <v>0.71</v>
      </c>
    </row>
    <row r="18" spans="1:4" ht="12.2" customHeight="1">
      <c r="A18" s="222" t="s">
        <v>84</v>
      </c>
      <c r="B18" s="223"/>
      <c r="C18" s="223"/>
      <c r="D18" s="224"/>
    </row>
    <row r="19" spans="1:4" ht="12.2" customHeight="1">
      <c r="A19" s="46" t="s">
        <v>162</v>
      </c>
      <c r="B19" s="59" t="s">
        <v>163</v>
      </c>
      <c r="C19" s="121">
        <v>19.23</v>
      </c>
      <c r="D19" s="121">
        <v>19.25</v>
      </c>
    </row>
    <row r="20" spans="1:4" ht="12.2" customHeight="1">
      <c r="A20" s="46" t="s">
        <v>191</v>
      </c>
      <c r="B20" s="59" t="s">
        <v>192</v>
      </c>
      <c r="C20" s="121">
        <v>1.22</v>
      </c>
      <c r="D20" s="121">
        <v>1.22</v>
      </c>
    </row>
    <row r="21" spans="1:4" ht="12.2" customHeight="1">
      <c r="A21" s="46" t="s">
        <v>124</v>
      </c>
      <c r="B21" s="59" t="s">
        <v>125</v>
      </c>
      <c r="C21" s="121">
        <v>1.9</v>
      </c>
      <c r="D21" s="121">
        <v>1.9</v>
      </c>
    </row>
    <row r="22" spans="1:4" ht="12.2" customHeight="1">
      <c r="A22" s="226" t="s">
        <v>31</v>
      </c>
      <c r="B22" s="227" t="s">
        <v>31</v>
      </c>
      <c r="C22" s="227"/>
      <c r="D22" s="228"/>
    </row>
    <row r="23" spans="1:4" ht="12.2" customHeight="1">
      <c r="A23" s="46" t="s">
        <v>99</v>
      </c>
      <c r="B23" s="59" t="s">
        <v>100</v>
      </c>
      <c r="C23" s="121">
        <v>23</v>
      </c>
      <c r="D23" s="136">
        <v>23</v>
      </c>
    </row>
    <row r="24" spans="1:4" ht="12.2" customHeight="1">
      <c r="A24" s="46" t="s">
        <v>242</v>
      </c>
      <c r="B24" s="59" t="s">
        <v>243</v>
      </c>
      <c r="C24" s="121">
        <v>14.05</v>
      </c>
      <c r="D24" s="121">
        <v>14.05</v>
      </c>
    </row>
    <row r="25" spans="1:4" ht="12.2" customHeight="1">
      <c r="A25" s="46" t="s">
        <v>252</v>
      </c>
      <c r="B25" s="59" t="s">
        <v>253</v>
      </c>
      <c r="C25" s="121">
        <v>102</v>
      </c>
      <c r="D25" s="121">
        <v>102</v>
      </c>
    </row>
    <row r="26" spans="1:4" ht="12.2" customHeight="1">
      <c r="A26" s="46" t="s">
        <v>211</v>
      </c>
      <c r="B26" s="59" t="s">
        <v>212</v>
      </c>
      <c r="C26" s="121">
        <v>9.25</v>
      </c>
      <c r="D26" s="121">
        <v>9.25</v>
      </c>
    </row>
    <row r="27" spans="1:4" ht="12.2" customHeight="1">
      <c r="A27" s="226" t="s">
        <v>85</v>
      </c>
      <c r="B27" s="227"/>
      <c r="C27" s="227"/>
      <c r="D27" s="228"/>
    </row>
    <row r="28" spans="1:4" ht="12.2" customHeight="1">
      <c r="A28" s="46" t="s">
        <v>203</v>
      </c>
      <c r="B28" s="59" t="s">
        <v>204</v>
      </c>
      <c r="C28" s="63">
        <v>2.11</v>
      </c>
      <c r="D28" s="63">
        <v>2.11</v>
      </c>
    </row>
    <row r="29" spans="1:4" ht="12.2" customHeight="1">
      <c r="A29" s="46" t="s">
        <v>209</v>
      </c>
      <c r="B29" s="59" t="s">
        <v>210</v>
      </c>
      <c r="C29" s="63">
        <v>4.3</v>
      </c>
      <c r="D29" s="63">
        <v>4.3</v>
      </c>
    </row>
    <row r="30" spans="1:4" ht="12.2" customHeight="1">
      <c r="A30" s="46" t="s">
        <v>236</v>
      </c>
      <c r="B30" s="59" t="s">
        <v>237</v>
      </c>
      <c r="C30" s="63">
        <v>10</v>
      </c>
      <c r="D30" s="63">
        <v>10</v>
      </c>
    </row>
    <row r="31" spans="1:4" ht="12.2" customHeight="1">
      <c r="A31" s="46" t="s">
        <v>285</v>
      </c>
      <c r="B31" s="59" t="s">
        <v>286</v>
      </c>
      <c r="C31" s="63">
        <v>5.99</v>
      </c>
      <c r="D31" s="63">
        <v>5.99</v>
      </c>
    </row>
    <row r="32" spans="1:4" ht="12.2" customHeight="1">
      <c r="A32" s="74" t="s">
        <v>41</v>
      </c>
      <c r="B32" s="74" t="s">
        <v>20</v>
      </c>
      <c r="C32" s="74" t="s">
        <v>93</v>
      </c>
      <c r="D32" s="74" t="s">
        <v>19</v>
      </c>
    </row>
    <row r="33" spans="1:4" ht="12.2" customHeight="1">
      <c r="A33" s="222" t="s">
        <v>29</v>
      </c>
      <c r="B33" s="223"/>
      <c r="C33" s="223"/>
      <c r="D33" s="224"/>
    </row>
    <row r="34" spans="1:4" ht="12.2" customHeight="1">
      <c r="A34" s="46" t="s">
        <v>239</v>
      </c>
      <c r="B34" s="59" t="s">
        <v>238</v>
      </c>
      <c r="C34" s="121">
        <v>0.2</v>
      </c>
      <c r="D34" s="121">
        <v>0.2</v>
      </c>
    </row>
    <row r="35" spans="1:4" ht="12.2" customHeight="1">
      <c r="A35" s="46" t="s">
        <v>307</v>
      </c>
      <c r="B35" s="59" t="s">
        <v>308</v>
      </c>
      <c r="C35" s="121">
        <v>1</v>
      </c>
      <c r="D35" s="121">
        <v>1</v>
      </c>
    </row>
    <row r="36" spans="1:4" ht="12.2" customHeight="1">
      <c r="A36" s="46" t="s">
        <v>278</v>
      </c>
      <c r="B36" s="59" t="s">
        <v>279</v>
      </c>
      <c r="C36" s="121">
        <v>0.11</v>
      </c>
      <c r="D36" s="121">
        <v>0.11</v>
      </c>
    </row>
    <row r="37" spans="1:4" ht="12.2" customHeight="1">
      <c r="A37" s="46" t="s">
        <v>305</v>
      </c>
      <c r="B37" s="59" t="s">
        <v>306</v>
      </c>
      <c r="C37" s="121">
        <v>1.05</v>
      </c>
      <c r="D37" s="121">
        <v>1.05</v>
      </c>
    </row>
    <row r="38" spans="1:4" ht="12.2" customHeight="1">
      <c r="A38" s="46" t="s">
        <v>301</v>
      </c>
      <c r="B38" s="59" t="s">
        <v>302</v>
      </c>
      <c r="C38" s="86">
        <v>0.85</v>
      </c>
      <c r="D38" s="81">
        <v>0.85</v>
      </c>
    </row>
    <row r="39" spans="1:4" ht="12.2" customHeight="1">
      <c r="A39" s="46" t="s">
        <v>181</v>
      </c>
      <c r="B39" s="59" t="s">
        <v>182</v>
      </c>
      <c r="C39" s="86">
        <v>0.25</v>
      </c>
      <c r="D39" s="81">
        <v>0.25</v>
      </c>
    </row>
    <row r="40" spans="1:4" ht="12.2" customHeight="1">
      <c r="A40" s="46" t="s">
        <v>201</v>
      </c>
      <c r="B40" s="59" t="s">
        <v>202</v>
      </c>
      <c r="C40" s="81">
        <v>1</v>
      </c>
      <c r="D40" s="81">
        <v>1.01</v>
      </c>
    </row>
    <row r="41" spans="1:4" ht="12.2" customHeight="1">
      <c r="A41" s="46" t="s">
        <v>139</v>
      </c>
      <c r="B41" s="59" t="s">
        <v>138</v>
      </c>
      <c r="C41" s="86">
        <v>1</v>
      </c>
      <c r="D41" s="86">
        <v>1</v>
      </c>
    </row>
    <row r="42" spans="1:4" ht="12.2" customHeight="1">
      <c r="A42" s="46" t="s">
        <v>283</v>
      </c>
      <c r="B42" s="59" t="s">
        <v>284</v>
      </c>
      <c r="C42" s="86">
        <v>1</v>
      </c>
      <c r="D42" s="94">
        <v>1</v>
      </c>
    </row>
    <row r="43" spans="1:4" ht="12.2" customHeight="1">
      <c r="A43" s="46" t="s">
        <v>101</v>
      </c>
      <c r="B43" s="59" t="s">
        <v>102</v>
      </c>
      <c r="C43" s="86">
        <v>0.05</v>
      </c>
      <c r="D43" s="86">
        <v>0.05</v>
      </c>
    </row>
    <row r="44" spans="1:4" ht="12.2" customHeight="1">
      <c r="A44" s="89" t="s">
        <v>254</v>
      </c>
      <c r="B44" s="90" t="s">
        <v>255</v>
      </c>
      <c r="C44" s="86">
        <v>1</v>
      </c>
      <c r="D44" s="86">
        <v>1</v>
      </c>
    </row>
    <row r="45" spans="1:4" ht="12.2" customHeight="1">
      <c r="A45" s="46" t="s">
        <v>105</v>
      </c>
      <c r="B45" s="59" t="s">
        <v>106</v>
      </c>
      <c r="C45" s="86">
        <v>0.09</v>
      </c>
      <c r="D45" s="86">
        <v>0.09</v>
      </c>
    </row>
    <row r="46" spans="1:4" ht="12.2" customHeight="1">
      <c r="A46" s="46" t="s">
        <v>220</v>
      </c>
      <c r="B46" s="59" t="s">
        <v>221</v>
      </c>
      <c r="C46" s="86">
        <v>0.75</v>
      </c>
      <c r="D46" s="86">
        <v>0.75</v>
      </c>
    </row>
    <row r="47" spans="1:4" ht="12.2" customHeight="1">
      <c r="A47" s="46" t="s">
        <v>168</v>
      </c>
      <c r="B47" s="59" t="s">
        <v>169</v>
      </c>
      <c r="C47" s="86">
        <v>1</v>
      </c>
      <c r="D47" s="86">
        <v>1</v>
      </c>
    </row>
    <row r="48" spans="1:4" ht="12.2" customHeight="1">
      <c r="A48" s="46" t="s">
        <v>103</v>
      </c>
      <c r="B48" s="59" t="s">
        <v>104</v>
      </c>
      <c r="C48" s="86">
        <v>0.94</v>
      </c>
      <c r="D48" s="86">
        <v>0.94</v>
      </c>
    </row>
    <row r="49" spans="1:4" ht="12.2" customHeight="1">
      <c r="A49" s="87" t="s">
        <v>246</v>
      </c>
      <c r="B49" s="88" t="s">
        <v>247</v>
      </c>
      <c r="C49" s="86">
        <v>1</v>
      </c>
      <c r="D49" s="86">
        <v>1</v>
      </c>
    </row>
    <row r="50" spans="1:4" ht="12.2" customHeight="1">
      <c r="A50" s="222" t="s">
        <v>180</v>
      </c>
      <c r="B50" s="223"/>
      <c r="C50" s="223"/>
      <c r="D50" s="224"/>
    </row>
    <row r="51" spans="1:4" ht="12.2" customHeight="1">
      <c r="A51" s="46" t="s">
        <v>304</v>
      </c>
      <c r="B51" s="59" t="s">
        <v>303</v>
      </c>
      <c r="C51" s="81">
        <v>0.69</v>
      </c>
      <c r="D51" s="81">
        <v>0.69</v>
      </c>
    </row>
    <row r="52" spans="1:4" ht="12.2" customHeight="1">
      <c r="A52" s="222" t="s">
        <v>94</v>
      </c>
      <c r="B52" s="223" t="s">
        <v>94</v>
      </c>
      <c r="C52" s="223"/>
      <c r="D52" s="224"/>
    </row>
    <row r="53" spans="1:4" ht="12.2" customHeight="1">
      <c r="A53" s="46" t="s">
        <v>271</v>
      </c>
      <c r="B53" s="59" t="s">
        <v>272</v>
      </c>
      <c r="C53" s="121">
        <v>4.34</v>
      </c>
      <c r="D53" s="121">
        <v>4.34</v>
      </c>
    </row>
    <row r="54" spans="1:4" ht="12.2" customHeight="1">
      <c r="A54" s="46" t="s">
        <v>267</v>
      </c>
      <c r="B54" s="59" t="s">
        <v>268</v>
      </c>
      <c r="C54" s="121">
        <v>0.85</v>
      </c>
      <c r="D54" s="121">
        <v>0.85</v>
      </c>
    </row>
    <row r="55" spans="1:4" ht="12.2" customHeight="1">
      <c r="A55" s="222" t="s">
        <v>84</v>
      </c>
      <c r="B55" s="223"/>
      <c r="C55" s="223"/>
      <c r="D55" s="224"/>
    </row>
    <row r="56" spans="1:4" ht="12.2" customHeight="1">
      <c r="A56" s="46" t="s">
        <v>88</v>
      </c>
      <c r="B56" s="59" t="s">
        <v>37</v>
      </c>
      <c r="C56" s="86">
        <v>0.9</v>
      </c>
      <c r="D56" s="86">
        <v>0.9</v>
      </c>
    </row>
    <row r="57" spans="1:4" ht="12.2" customHeight="1">
      <c r="A57" s="46" t="s">
        <v>316</v>
      </c>
      <c r="B57" s="59" t="s">
        <v>315</v>
      </c>
      <c r="C57" s="86">
        <v>2.86</v>
      </c>
      <c r="D57" s="86">
        <v>2.86</v>
      </c>
    </row>
    <row r="58" spans="1:4" ht="12.2" customHeight="1">
      <c r="A58" s="76" t="s">
        <v>158</v>
      </c>
      <c r="B58" s="77" t="s">
        <v>159</v>
      </c>
      <c r="C58" s="86">
        <v>100</v>
      </c>
      <c r="D58" s="86">
        <v>100</v>
      </c>
    </row>
    <row r="59" spans="1:4" ht="12.2" customHeight="1">
      <c r="A59" s="222" t="s">
        <v>83</v>
      </c>
      <c r="B59" s="223"/>
      <c r="C59" s="223"/>
      <c r="D59" s="224"/>
    </row>
    <row r="60" spans="1:4" ht="12.2" customHeight="1">
      <c r="A60" s="46" t="s">
        <v>141</v>
      </c>
      <c r="B60" s="68" t="s">
        <v>142</v>
      </c>
      <c r="C60" s="63">
        <v>1</v>
      </c>
      <c r="D60" s="75">
        <v>1</v>
      </c>
    </row>
    <row r="61" spans="1:4" ht="12.2" customHeight="1">
      <c r="A61" s="226" t="s">
        <v>85</v>
      </c>
      <c r="B61" s="227"/>
      <c r="C61" s="227"/>
      <c r="D61" s="228"/>
    </row>
    <row r="62" spans="1:4" ht="12.2" customHeight="1">
      <c r="A62" s="46" t="s">
        <v>107</v>
      </c>
      <c r="B62" s="68" t="s">
        <v>108</v>
      </c>
      <c r="C62" s="63" t="s">
        <v>109</v>
      </c>
      <c r="D62" s="63" t="s">
        <v>109</v>
      </c>
    </row>
    <row r="63" spans="1:4" ht="12.2" customHeight="1">
      <c r="A63" s="226" t="s">
        <v>31</v>
      </c>
      <c r="B63" s="227" t="s">
        <v>31</v>
      </c>
      <c r="C63" s="227"/>
      <c r="D63" s="228"/>
    </row>
    <row r="64" spans="1:4" ht="12.2" customHeight="1">
      <c r="A64" s="46" t="s">
        <v>147</v>
      </c>
      <c r="B64" s="59" t="s">
        <v>148</v>
      </c>
      <c r="C64" s="81">
        <v>30.61</v>
      </c>
      <c r="D64" s="81">
        <v>30.55</v>
      </c>
    </row>
    <row r="65" spans="1:4" ht="12.2" customHeight="1">
      <c r="A65" s="74" t="s">
        <v>41</v>
      </c>
      <c r="B65" s="74" t="s">
        <v>20</v>
      </c>
      <c r="C65" s="74" t="s">
        <v>93</v>
      </c>
      <c r="D65" s="74" t="s">
        <v>19</v>
      </c>
    </row>
    <row r="66" spans="1:4" ht="12.2" customHeight="1">
      <c r="A66" s="229" t="s">
        <v>29</v>
      </c>
      <c r="B66" s="230"/>
      <c r="C66" s="230"/>
      <c r="D66" s="231"/>
    </row>
    <row r="67" spans="1:4" ht="12.2" customHeight="1">
      <c r="A67" s="131" t="s">
        <v>313</v>
      </c>
      <c r="B67" s="132" t="s">
        <v>314</v>
      </c>
      <c r="C67" s="121">
        <v>1</v>
      </c>
      <c r="D67" s="121">
        <v>1</v>
      </c>
    </row>
    <row r="68" spans="1:4" ht="12.2" customHeight="1">
      <c r="A68" s="222" t="s">
        <v>84</v>
      </c>
      <c r="B68" s="223"/>
      <c r="C68" s="223"/>
      <c r="D68" s="224"/>
    </row>
    <row r="69" spans="1:4" ht="12.2" customHeight="1">
      <c r="A69" s="101" t="s">
        <v>110</v>
      </c>
      <c r="B69" s="102" t="s">
        <v>111</v>
      </c>
      <c r="C69" s="94">
        <v>1.3</v>
      </c>
      <c r="D69" s="95">
        <v>1.3</v>
      </c>
    </row>
  </sheetData>
  <mergeCells count="16">
    <mergeCell ref="A68:D68"/>
    <mergeCell ref="A15:D15"/>
    <mergeCell ref="A50:D50"/>
    <mergeCell ref="A52:D52"/>
    <mergeCell ref="A1:D1"/>
    <mergeCell ref="A3:D3"/>
    <mergeCell ref="A27:D27"/>
    <mergeCell ref="A33:D33"/>
    <mergeCell ref="A22:D22"/>
    <mergeCell ref="A12:D12"/>
    <mergeCell ref="A61:D61"/>
    <mergeCell ref="A55:D55"/>
    <mergeCell ref="A59:D59"/>
    <mergeCell ref="A18:D18"/>
    <mergeCell ref="A66:D66"/>
    <mergeCell ref="A63:D63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9BC28-8517-4C1C-AC3B-D29CD7937689}">
  <dimension ref="A1:I20"/>
  <sheetViews>
    <sheetView workbookViewId="0">
      <selection activeCell="L22" sqref="L22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>
      <c r="B1" s="232" t="s">
        <v>0</v>
      </c>
      <c r="C1" s="232"/>
      <c r="D1" s="232"/>
      <c r="E1" s="232"/>
      <c r="F1" s="138"/>
      <c r="H1" s="139"/>
      <c r="I1" s="139"/>
    </row>
    <row r="2" spans="1:9" ht="18">
      <c r="B2" s="232" t="s">
        <v>327</v>
      </c>
      <c r="C2" s="232"/>
      <c r="D2" s="232"/>
      <c r="E2" s="232"/>
      <c r="F2" s="232"/>
      <c r="H2" s="139"/>
      <c r="I2" s="139"/>
    </row>
    <row r="3" spans="1:9" ht="18">
      <c r="B3" s="137" t="s">
        <v>328</v>
      </c>
      <c r="C3" s="140"/>
      <c r="D3" s="141"/>
      <c r="E3" s="138"/>
      <c r="F3" s="138"/>
      <c r="H3" s="139"/>
      <c r="I3" s="139"/>
    </row>
    <row r="4" spans="1:9" ht="18">
      <c r="B4" s="137"/>
      <c r="C4" s="140"/>
      <c r="D4" s="141"/>
      <c r="E4" s="138"/>
      <c r="F4" s="138"/>
      <c r="H4" s="139"/>
      <c r="I4" s="139"/>
    </row>
    <row r="5" spans="1:9" ht="18">
      <c r="B5" s="137"/>
      <c r="C5" s="140"/>
      <c r="D5" s="141"/>
      <c r="E5" s="138"/>
      <c r="F5" s="138"/>
      <c r="H5" s="139"/>
      <c r="I5" s="139"/>
    </row>
    <row r="6" spans="1:9" ht="18.75">
      <c r="A6" s="127"/>
      <c r="B6" s="142" t="s">
        <v>329</v>
      </c>
      <c r="C6" s="143"/>
      <c r="D6" s="144"/>
      <c r="E6" s="145"/>
      <c r="F6" s="146"/>
    </row>
    <row r="7" spans="1:9" ht="31.5">
      <c r="A7" s="127"/>
      <c r="B7" s="147" t="s">
        <v>41</v>
      </c>
      <c r="C7" s="148" t="s">
        <v>20</v>
      </c>
      <c r="D7" s="149" t="s">
        <v>330</v>
      </c>
      <c r="E7" s="150" t="s">
        <v>331</v>
      </c>
      <c r="F7" s="150" t="s">
        <v>332</v>
      </c>
    </row>
    <row r="8" spans="1:9">
      <c r="A8" s="127"/>
      <c r="B8" s="233" t="s">
        <v>29</v>
      </c>
      <c r="C8" s="234"/>
      <c r="D8" s="234"/>
      <c r="E8" s="234"/>
      <c r="F8" s="235"/>
    </row>
    <row r="9" spans="1:9" ht="17.100000000000001" customHeight="1">
      <c r="A9" s="151"/>
      <c r="B9" s="152" t="s">
        <v>333</v>
      </c>
      <c r="C9" s="152" t="s">
        <v>214</v>
      </c>
      <c r="D9" s="153">
        <v>7</v>
      </c>
      <c r="E9" s="152">
        <v>1500000</v>
      </c>
      <c r="F9" s="152">
        <v>5055000</v>
      </c>
    </row>
    <row r="10" spans="1:9" ht="17.100000000000001" customHeight="1">
      <c r="A10" s="151"/>
      <c r="B10" s="152" t="s">
        <v>334</v>
      </c>
      <c r="C10" s="152" t="s">
        <v>296</v>
      </c>
      <c r="D10" s="153">
        <v>3</v>
      </c>
      <c r="E10" s="152">
        <v>1600000</v>
      </c>
      <c r="F10" s="152">
        <v>2720000</v>
      </c>
    </row>
    <row r="11" spans="1:9">
      <c r="A11" s="151"/>
      <c r="B11" s="154" t="s">
        <v>335</v>
      </c>
      <c r="C11" s="155"/>
      <c r="D11" s="153">
        <f>SUM(D9:D10)</f>
        <v>10</v>
      </c>
      <c r="E11" s="152">
        <f>SUM(E9:E10)</f>
        <v>3100000</v>
      </c>
      <c r="F11" s="152">
        <f>SUM(F9:F10)</f>
        <v>7775000</v>
      </c>
    </row>
    <row r="12" spans="1:9">
      <c r="A12" s="151"/>
      <c r="B12" s="236" t="s">
        <v>40</v>
      </c>
      <c r="C12" s="237"/>
      <c r="D12" s="153">
        <f>D11</f>
        <v>10</v>
      </c>
      <c r="E12" s="152">
        <f>E11</f>
        <v>3100000</v>
      </c>
      <c r="F12" s="152">
        <f>F11</f>
        <v>7775000</v>
      </c>
    </row>
    <row r="13" spans="1:9">
      <c r="A13" s="151"/>
      <c r="B13" s="151"/>
      <c r="C13" s="151"/>
      <c r="D13" s="156"/>
      <c r="E13" s="157"/>
      <c r="F13" s="157"/>
    </row>
    <row r="14" spans="1:9" ht="18.75">
      <c r="A14" s="151"/>
      <c r="B14" s="158" t="s">
        <v>336</v>
      </c>
      <c r="C14" s="151"/>
      <c r="D14" s="156"/>
      <c r="E14" s="157"/>
      <c r="F14" s="157"/>
    </row>
    <row r="15" spans="1:9">
      <c r="A15" s="151"/>
      <c r="B15" s="159" t="s">
        <v>41</v>
      </c>
      <c r="C15" s="160" t="s">
        <v>20</v>
      </c>
      <c r="D15" s="161" t="s">
        <v>330</v>
      </c>
      <c r="E15" s="162" t="s">
        <v>331</v>
      </c>
      <c r="F15" s="162" t="s">
        <v>332</v>
      </c>
    </row>
    <row r="16" spans="1:9">
      <c r="A16" s="127"/>
      <c r="B16" s="233" t="s">
        <v>29</v>
      </c>
      <c r="C16" s="234"/>
      <c r="D16" s="234"/>
      <c r="E16" s="234"/>
      <c r="F16" s="235"/>
    </row>
    <row r="17" spans="1:6">
      <c r="A17" s="151"/>
      <c r="B17" s="163" t="s">
        <v>205</v>
      </c>
      <c r="C17" s="163" t="s">
        <v>206</v>
      </c>
      <c r="D17" s="153">
        <v>3</v>
      </c>
      <c r="E17" s="152">
        <v>1162487</v>
      </c>
      <c r="F17" s="152">
        <v>685867.33</v>
      </c>
    </row>
    <row r="18" spans="1:6">
      <c r="A18" s="151"/>
      <c r="B18" s="152" t="s">
        <v>335</v>
      </c>
      <c r="C18" s="152"/>
      <c r="D18" s="153">
        <f>SUM(D17)</f>
        <v>3</v>
      </c>
      <c r="E18" s="152">
        <f>SUM(E17)</f>
        <v>1162487</v>
      </c>
      <c r="F18" s="152">
        <f>SUM(F17)</f>
        <v>685867.33</v>
      </c>
    </row>
    <row r="19" spans="1:6">
      <c r="A19" s="151"/>
      <c r="B19" s="152" t="s">
        <v>40</v>
      </c>
      <c r="C19" s="152"/>
      <c r="D19" s="153">
        <f>D18</f>
        <v>3</v>
      </c>
      <c r="E19" s="152">
        <f>E18</f>
        <v>1162487</v>
      </c>
      <c r="F19" s="152">
        <f>F18</f>
        <v>685867.33</v>
      </c>
    </row>
    <row r="20" spans="1:6">
      <c r="A20" s="164"/>
      <c r="B20" s="164"/>
      <c r="C20" s="151"/>
    </row>
  </sheetData>
  <mergeCells count="5">
    <mergeCell ref="B1:E1"/>
    <mergeCell ref="B2:F2"/>
    <mergeCell ref="B8:F8"/>
    <mergeCell ref="B12:C12"/>
    <mergeCell ref="B16:F16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1"/>
  <sheetViews>
    <sheetView zoomScale="120" zoomScaleNormal="120" workbookViewId="0">
      <selection activeCell="N8" sqref="N8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54" t="s">
        <v>0</v>
      </c>
      <c r="C1" s="255"/>
      <c r="D1" s="256"/>
      <c r="E1" s="6"/>
      <c r="F1" s="10"/>
      <c r="G1" s="10"/>
      <c r="H1" s="10"/>
      <c r="I1" s="10"/>
    </row>
    <row r="2" spans="1:9" ht="10.5" customHeight="1">
      <c r="B2" s="257"/>
      <c r="C2" s="258"/>
      <c r="D2" s="259"/>
      <c r="E2" s="6"/>
      <c r="F2" s="10"/>
      <c r="G2" s="10"/>
      <c r="H2" s="10"/>
      <c r="I2" s="10"/>
    </row>
    <row r="3" spans="1:9" ht="18" customHeight="1">
      <c r="B3" s="105" t="s">
        <v>320</v>
      </c>
      <c r="C3" s="6"/>
      <c r="D3" s="6"/>
      <c r="E3" s="6"/>
      <c r="F3" s="6"/>
      <c r="G3" s="6"/>
      <c r="H3" s="6"/>
      <c r="I3" s="6"/>
    </row>
    <row r="4" spans="1:9" ht="22.5" customHeight="1">
      <c r="A4" s="106"/>
      <c r="B4" s="272" t="s">
        <v>322</v>
      </c>
      <c r="C4" s="273"/>
      <c r="D4" s="273"/>
      <c r="E4" s="273"/>
      <c r="F4" s="273"/>
      <c r="G4" s="273"/>
      <c r="H4" s="273"/>
      <c r="I4" s="274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75" t="s">
        <v>29</v>
      </c>
      <c r="C6" s="276"/>
      <c r="D6" s="276"/>
      <c r="E6" s="276"/>
      <c r="F6" s="276"/>
      <c r="G6" s="276"/>
      <c r="H6" s="276"/>
      <c r="I6" s="277"/>
    </row>
    <row r="7" spans="1:9" ht="18" customHeight="1">
      <c r="A7" s="106"/>
      <c r="B7" s="111" t="s">
        <v>44</v>
      </c>
      <c r="C7" s="112" t="s">
        <v>280</v>
      </c>
      <c r="D7" s="113">
        <v>0.19</v>
      </c>
      <c r="E7" s="113">
        <v>0.19</v>
      </c>
      <c r="F7" s="113">
        <v>0.19</v>
      </c>
      <c r="G7" s="114">
        <v>6</v>
      </c>
      <c r="H7" s="114">
        <v>28500000</v>
      </c>
      <c r="I7" s="114">
        <v>5415000</v>
      </c>
    </row>
    <row r="8" spans="1:9" ht="18" customHeight="1">
      <c r="A8" s="106"/>
      <c r="B8" s="115" t="s">
        <v>291</v>
      </c>
      <c r="C8" s="278"/>
      <c r="D8" s="252"/>
      <c r="E8" s="252"/>
      <c r="F8" s="251"/>
      <c r="G8" s="116">
        <f>SUM(G7:G7)</f>
        <v>6</v>
      </c>
      <c r="H8" s="116">
        <f>SUM(H7:H7)</f>
        <v>28500000</v>
      </c>
      <c r="I8" s="116">
        <f>SUM(I7:I7)</f>
        <v>5415000</v>
      </c>
    </row>
    <row r="9" spans="1:9" ht="18" customHeight="1">
      <c r="A9" s="106"/>
      <c r="B9" s="275" t="s">
        <v>84</v>
      </c>
      <c r="C9" s="276"/>
      <c r="D9" s="276"/>
      <c r="E9" s="276"/>
      <c r="F9" s="276"/>
      <c r="G9" s="276"/>
      <c r="H9" s="276"/>
      <c r="I9" s="277"/>
    </row>
    <row r="10" spans="1:9" ht="18" customHeight="1">
      <c r="A10" s="106"/>
      <c r="B10" s="111" t="s">
        <v>293</v>
      </c>
      <c r="C10" s="112" t="s">
        <v>294</v>
      </c>
      <c r="D10" s="113">
        <v>2.74</v>
      </c>
      <c r="E10" s="113">
        <v>2.74</v>
      </c>
      <c r="F10" s="113">
        <v>2.74</v>
      </c>
      <c r="G10" s="114">
        <v>5</v>
      </c>
      <c r="H10" s="114">
        <v>39366</v>
      </c>
      <c r="I10" s="114">
        <v>107862.84</v>
      </c>
    </row>
    <row r="11" spans="1:9" ht="18" customHeight="1">
      <c r="A11" s="106"/>
      <c r="B11" s="115" t="s">
        <v>317</v>
      </c>
      <c r="C11" s="278"/>
      <c r="D11" s="252"/>
      <c r="E11" s="252"/>
      <c r="F11" s="251"/>
      <c r="G11" s="116">
        <f>G10</f>
        <v>5</v>
      </c>
      <c r="H11" s="116">
        <f t="shared" ref="H11:I11" si="0">H10</f>
        <v>39366</v>
      </c>
      <c r="I11" s="116">
        <f t="shared" si="0"/>
        <v>107862.84</v>
      </c>
    </row>
    <row r="12" spans="1:9" ht="18" customHeight="1">
      <c r="A12" s="106"/>
      <c r="B12" s="117" t="s">
        <v>292</v>
      </c>
      <c r="C12" s="279"/>
      <c r="D12" s="280"/>
      <c r="E12" s="280"/>
      <c r="F12" s="281"/>
      <c r="G12" s="118">
        <f>G8+G11</f>
        <v>11</v>
      </c>
      <c r="H12" s="118">
        <f t="shared" ref="H12:I12" si="1">H8+H11</f>
        <v>28539366</v>
      </c>
      <c r="I12" s="118">
        <f t="shared" si="1"/>
        <v>5522862.8399999999</v>
      </c>
    </row>
    <row r="13" spans="1:9" ht="18" customHeight="1">
      <c r="B13" s="269" t="s">
        <v>129</v>
      </c>
      <c r="C13" s="270"/>
      <c r="D13" s="270"/>
      <c r="E13" s="270"/>
      <c r="F13" s="270"/>
      <c r="G13" s="270"/>
      <c r="H13" s="270"/>
      <c r="I13" s="270"/>
    </row>
    <row r="14" spans="1:9" ht="18" customHeight="1">
      <c r="B14" s="260" t="s">
        <v>15</v>
      </c>
      <c r="C14" s="261"/>
      <c r="D14" s="262"/>
      <c r="E14" s="260" t="s">
        <v>20</v>
      </c>
      <c r="F14" s="262"/>
      <c r="G14" s="271" t="s">
        <v>45</v>
      </c>
      <c r="H14" s="261"/>
      <c r="I14" s="262"/>
    </row>
    <row r="15" spans="1:9" ht="12.95" customHeight="1">
      <c r="B15" s="267" t="s">
        <v>29</v>
      </c>
      <c r="C15" s="212"/>
      <c r="D15" s="212"/>
      <c r="E15" s="212"/>
      <c r="F15" s="212"/>
      <c r="G15" s="212"/>
      <c r="H15" s="212"/>
      <c r="I15" s="268"/>
    </row>
    <row r="16" spans="1:9" ht="12.95" customHeight="1">
      <c r="B16" s="282" t="s">
        <v>289</v>
      </c>
      <c r="C16" s="248"/>
      <c r="D16" s="249"/>
      <c r="E16" s="278" t="s">
        <v>290</v>
      </c>
      <c r="F16" s="251"/>
      <c r="G16" s="278" t="s">
        <v>72</v>
      </c>
      <c r="H16" s="252"/>
      <c r="I16" s="251"/>
    </row>
    <row r="17" spans="2:9" ht="12.95" customHeight="1">
      <c r="B17" s="263" t="s">
        <v>219</v>
      </c>
      <c r="C17" s="248"/>
      <c r="D17" s="264"/>
      <c r="E17" s="265" t="s">
        <v>218</v>
      </c>
      <c r="F17" s="266"/>
      <c r="G17" s="265">
        <v>3</v>
      </c>
      <c r="H17" s="252"/>
      <c r="I17" s="266"/>
    </row>
    <row r="18" spans="2:9" ht="12.95" customHeight="1">
      <c r="B18" s="283" t="s">
        <v>73</v>
      </c>
      <c r="C18" s="284"/>
      <c r="D18" s="284"/>
      <c r="E18" s="284"/>
      <c r="F18" s="284"/>
      <c r="G18" s="284"/>
      <c r="H18" s="284"/>
      <c r="I18" s="285"/>
    </row>
    <row r="19" spans="2:9" ht="12.95" customHeight="1">
      <c r="B19" s="286" t="s">
        <v>309</v>
      </c>
      <c r="C19" s="248"/>
      <c r="D19" s="287"/>
      <c r="E19" s="288" t="s">
        <v>310</v>
      </c>
      <c r="F19" s="289"/>
      <c r="G19" s="288">
        <v>10</v>
      </c>
      <c r="H19" s="252"/>
      <c r="I19" s="289"/>
    </row>
    <row r="20" spans="2:9" ht="12.95" customHeight="1">
      <c r="B20" s="286" t="s">
        <v>113</v>
      </c>
      <c r="C20" s="248"/>
      <c r="D20" s="287"/>
      <c r="E20" s="288" t="s">
        <v>112</v>
      </c>
      <c r="F20" s="289"/>
      <c r="G20" s="288">
        <v>1</v>
      </c>
      <c r="H20" s="252"/>
      <c r="I20" s="289"/>
    </row>
    <row r="21" spans="2:9" ht="12.95" customHeight="1">
      <c r="B21" s="238" t="s">
        <v>116</v>
      </c>
      <c r="C21" s="239" t="s">
        <v>117</v>
      </c>
      <c r="D21" s="240"/>
      <c r="E21" s="241" t="s">
        <v>117</v>
      </c>
      <c r="F21" s="242"/>
      <c r="G21" s="241">
        <v>9.5</v>
      </c>
      <c r="H21" s="243"/>
      <c r="I21" s="242"/>
    </row>
    <row r="22" spans="2:9" ht="12.95" customHeight="1">
      <c r="B22" s="238" t="s">
        <v>122</v>
      </c>
      <c r="C22" s="239"/>
      <c r="D22" s="240"/>
      <c r="E22" s="241" t="s">
        <v>123</v>
      </c>
      <c r="F22" s="242"/>
      <c r="G22" s="241">
        <v>1</v>
      </c>
      <c r="H22" s="243"/>
      <c r="I22" s="242"/>
    </row>
    <row r="23" spans="2:9" ht="12.95" customHeight="1">
      <c r="B23" s="238" t="s">
        <v>143</v>
      </c>
      <c r="C23" s="239"/>
      <c r="D23" s="240"/>
      <c r="E23" s="241" t="s">
        <v>144</v>
      </c>
      <c r="F23" s="242"/>
      <c r="G23" s="241" t="s">
        <v>72</v>
      </c>
      <c r="H23" s="243"/>
      <c r="I23" s="242"/>
    </row>
    <row r="24" spans="2:9" ht="12.95" customHeight="1">
      <c r="B24" s="244" t="s">
        <v>94</v>
      </c>
      <c r="C24" s="245"/>
      <c r="D24" s="245"/>
      <c r="E24" s="245"/>
      <c r="F24" s="245"/>
      <c r="G24" s="245"/>
      <c r="H24" s="245"/>
      <c r="I24" s="246"/>
    </row>
    <row r="25" spans="2:9" ht="12.95" customHeight="1">
      <c r="B25" s="247" t="s">
        <v>258</v>
      </c>
      <c r="C25" s="248"/>
      <c r="D25" s="249"/>
      <c r="E25" s="250" t="s">
        <v>259</v>
      </c>
      <c r="F25" s="251"/>
      <c r="G25" s="250">
        <v>1</v>
      </c>
      <c r="H25" s="252"/>
      <c r="I25" s="251"/>
    </row>
    <row r="26" spans="2:9" ht="12.95" customHeight="1">
      <c r="B26" s="247" t="s">
        <v>287</v>
      </c>
      <c r="C26" s="248"/>
      <c r="D26" s="249"/>
      <c r="E26" s="250" t="s">
        <v>288</v>
      </c>
      <c r="F26" s="251"/>
      <c r="G26" s="250" t="s">
        <v>72</v>
      </c>
      <c r="H26" s="252"/>
      <c r="I26" s="251"/>
    </row>
    <row r="27" spans="2:9" ht="12.95" customHeight="1">
      <c r="B27" s="247" t="s">
        <v>241</v>
      </c>
      <c r="C27" s="248"/>
      <c r="D27" s="249"/>
      <c r="E27" s="250" t="s">
        <v>240</v>
      </c>
      <c r="F27" s="251"/>
      <c r="G27" s="250">
        <v>0.5</v>
      </c>
      <c r="H27" s="252"/>
      <c r="I27" s="251"/>
    </row>
    <row r="28" spans="2:9" ht="12.95" customHeight="1">
      <c r="B28" s="238" t="s">
        <v>248</v>
      </c>
      <c r="C28" s="239"/>
      <c r="D28" s="240"/>
      <c r="E28" s="253" t="s">
        <v>249</v>
      </c>
      <c r="F28" s="253"/>
      <c r="G28" s="241" t="s">
        <v>72</v>
      </c>
      <c r="H28" s="243"/>
      <c r="I28" s="242"/>
    </row>
    <row r="29" spans="2:9" ht="12.95" customHeight="1">
      <c r="B29" s="238" t="s">
        <v>119</v>
      </c>
      <c r="C29" s="239"/>
      <c r="D29" s="240"/>
      <c r="E29" s="241" t="s">
        <v>118</v>
      </c>
      <c r="F29" s="242"/>
      <c r="G29" s="241" t="s">
        <v>72</v>
      </c>
      <c r="H29" s="243"/>
      <c r="I29" s="242"/>
    </row>
    <row r="30" spans="2:9" ht="25.5" customHeight="1"/>
    <row r="31" spans="2:9" ht="22.5"/>
  </sheetData>
  <mergeCells count="50">
    <mergeCell ref="B9:I9"/>
    <mergeCell ref="C11:F11"/>
    <mergeCell ref="E21:F21"/>
    <mergeCell ref="G21:I21"/>
    <mergeCell ref="B22:D22"/>
    <mergeCell ref="B21:D21"/>
    <mergeCell ref="B18:I18"/>
    <mergeCell ref="B20:D20"/>
    <mergeCell ref="E20:F20"/>
    <mergeCell ref="G20:I20"/>
    <mergeCell ref="B19:D19"/>
    <mergeCell ref="E19:F19"/>
    <mergeCell ref="G19:I19"/>
    <mergeCell ref="G23:I23"/>
    <mergeCell ref="B23:D23"/>
    <mergeCell ref="E23:F23"/>
    <mergeCell ref="E22:F22"/>
    <mergeCell ref="G22:I22"/>
    <mergeCell ref="B1:D2"/>
    <mergeCell ref="B14:D14"/>
    <mergeCell ref="E14:F14"/>
    <mergeCell ref="B17:D17"/>
    <mergeCell ref="E17:F17"/>
    <mergeCell ref="B15:I15"/>
    <mergeCell ref="B13:I13"/>
    <mergeCell ref="G17:I17"/>
    <mergeCell ref="G14:I14"/>
    <mergeCell ref="B4:I4"/>
    <mergeCell ref="B6:I6"/>
    <mergeCell ref="C8:F8"/>
    <mergeCell ref="C12:F12"/>
    <mergeCell ref="B16:D16"/>
    <mergeCell ref="E16:F16"/>
    <mergeCell ref="G16:I16"/>
    <mergeCell ref="B29:D29"/>
    <mergeCell ref="E29:F29"/>
    <mergeCell ref="G29:I29"/>
    <mergeCell ref="B24:I24"/>
    <mergeCell ref="B27:D27"/>
    <mergeCell ref="E27:F27"/>
    <mergeCell ref="G27:I27"/>
    <mergeCell ref="G28:I28"/>
    <mergeCell ref="B28:D28"/>
    <mergeCell ref="E28:F28"/>
    <mergeCell ref="B26:D26"/>
    <mergeCell ref="E26:F26"/>
    <mergeCell ref="G26:I26"/>
    <mergeCell ref="B25:D25"/>
    <mergeCell ref="E25:F25"/>
    <mergeCell ref="G25:I25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DD941-D8EF-420D-AD8F-DC0E79220F45}">
  <dimension ref="C1:F1"/>
  <sheetViews>
    <sheetView workbookViewId="0">
      <selection sqref="A1:XFD1048576"/>
    </sheetView>
  </sheetViews>
  <sheetFormatPr defaultRowHeight="15.75"/>
  <cols>
    <col min="1" max="2" width="9.140625" style="126"/>
    <col min="3" max="3" width="9.140625" style="127"/>
    <col min="4" max="4" width="9.140625" style="128"/>
    <col min="5" max="6" width="9.140625" style="129"/>
    <col min="7" max="16384" width="9.140625" style="126"/>
  </cols>
  <sheetData/>
  <pageMargins left="0.7" right="0.7" top="0.75" bottom="0.75" header="0.3" footer="0.3"/>
  <pageSetup paperSize="9" scale="11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J4" sqref="J4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0" t="s">
        <v>0</v>
      </c>
      <c r="C1" s="290"/>
      <c r="D1" s="5"/>
      <c r="E1" s="5"/>
      <c r="F1" s="5"/>
    </row>
    <row r="2" spans="1:6" ht="27.95" customHeight="1">
      <c r="A2" s="4"/>
      <c r="B2" s="291" t="s">
        <v>320</v>
      </c>
      <c r="C2" s="291"/>
      <c r="D2" s="291"/>
      <c r="E2" s="291"/>
      <c r="F2" s="291"/>
    </row>
    <row r="3" spans="1:6" ht="42.75" customHeight="1">
      <c r="B3" s="272" t="s">
        <v>46</v>
      </c>
      <c r="C3" s="273"/>
      <c r="D3" s="273"/>
      <c r="E3" s="273"/>
      <c r="F3" s="273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23" t="s">
        <v>76</v>
      </c>
      <c r="C11" s="124" t="s">
        <v>51</v>
      </c>
      <c r="D11" s="125" t="s">
        <v>81</v>
      </c>
      <c r="E11" s="133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130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30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131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132</v>
      </c>
      <c r="E15" s="14">
        <v>978181.82</v>
      </c>
      <c r="F15" s="16" t="s">
        <v>54</v>
      </c>
    </row>
    <row r="16" spans="1:6" ht="20.100000000000001" customHeight="1">
      <c r="B16" s="11" t="s">
        <v>149</v>
      </c>
      <c r="C16" s="17" t="s">
        <v>51</v>
      </c>
      <c r="D16" s="15" t="s">
        <v>151</v>
      </c>
      <c r="E16" s="14" t="s">
        <v>54</v>
      </c>
      <c r="F16" s="16" t="s">
        <v>54</v>
      </c>
    </row>
    <row r="17" spans="2:6" ht="20.100000000000001" customHeight="1">
      <c r="B17" s="11" t="s">
        <v>150</v>
      </c>
      <c r="C17" s="17" t="s">
        <v>56</v>
      </c>
      <c r="D17" s="15" t="s">
        <v>152</v>
      </c>
      <c r="E17" s="14" t="s">
        <v>54</v>
      </c>
      <c r="F17" s="16" t="s">
        <v>54</v>
      </c>
    </row>
    <row r="18" spans="2:6" ht="20.100000000000001" customHeight="1">
      <c r="B18" s="11" t="s">
        <v>149</v>
      </c>
      <c r="C18" s="17" t="s">
        <v>56</v>
      </c>
      <c r="D18" s="15" t="s">
        <v>153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Non Iraqi</vt:lpstr>
      <vt:lpstr>OTC</vt:lpstr>
      <vt:lpstr>NonOTC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2026-04-26T10:52:26Z</cp:lastPrinted>
  <dcterms:created xsi:type="dcterms:W3CDTF">2024-09-12T06:50:39Z</dcterms:created>
  <dcterms:modified xsi:type="dcterms:W3CDTF">2026-04-26T11:05:36Z</dcterms:modified>
</cp:coreProperties>
</file>